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y-9\Public\Баучкина\Акты оказ услуг\Тендеры\11 Красноармейская\"/>
    </mc:Choice>
  </mc:AlternateContent>
  <bookViews>
    <workbookView xWindow="0" yWindow="0" windowWidth="28800" windowHeight="11745"/>
  </bookViews>
  <sheets>
    <sheet name="Корпус 1-3 (Чистовой итог)" sheetId="7" r:id="rId1"/>
  </sheets>
  <definedNames>
    <definedName name="_xlnm.Print_Area" localSheetId="0">'Корпус 1-3 (Чистовой итог)'!$A$2:$V$183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7" i="7" l="1"/>
  <c r="Q147" i="7"/>
  <c r="R147" i="7"/>
  <c r="U147" i="7"/>
  <c r="T147" i="7"/>
  <c r="S147" i="7"/>
  <c r="P146" i="7"/>
  <c r="Q146" i="7"/>
  <c r="U146" i="7" l="1"/>
  <c r="T146" i="7"/>
  <c r="S146" i="7"/>
  <c r="R146" i="7"/>
  <c r="U145" i="7"/>
  <c r="U144" i="7"/>
  <c r="T145" i="7"/>
  <c r="T144" i="7"/>
  <c r="S145" i="7"/>
  <c r="S144" i="7"/>
  <c r="R145" i="7"/>
  <c r="R144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83" i="7"/>
  <c r="P80" i="7"/>
  <c r="Q80" i="7"/>
  <c r="U80" i="7"/>
  <c r="T80" i="7"/>
  <c r="S80" i="7"/>
  <c r="U79" i="7"/>
  <c r="U78" i="7"/>
  <c r="T79" i="7"/>
  <c r="T78" i="7"/>
  <c r="S79" i="7"/>
  <c r="S78" i="7"/>
  <c r="R79" i="7"/>
  <c r="R78" i="7"/>
  <c r="R80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54" i="7"/>
  <c r="E51" i="7" l="1"/>
  <c r="P51" i="7"/>
  <c r="Q51" i="7"/>
  <c r="U51" i="7"/>
  <c r="T51" i="7"/>
  <c r="O20" i="7" l="1"/>
  <c r="S51" i="7"/>
  <c r="T50" i="7"/>
  <c r="S50" i="7"/>
  <c r="S49" i="7"/>
  <c r="U50" i="7"/>
  <c r="U49" i="7"/>
  <c r="T49" i="7"/>
  <c r="R50" i="7"/>
  <c r="R49" i="7"/>
  <c r="R51" i="7"/>
  <c r="U17" i="7"/>
  <c r="U18" i="7"/>
  <c r="U19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16" i="7"/>
  <c r="S17" i="7"/>
  <c r="S18" i="7"/>
  <c r="S19" i="7"/>
  <c r="S20" i="7"/>
  <c r="U20" i="7" s="1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16" i="7"/>
  <c r="X139" i="7" l="1"/>
  <c r="X140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54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16" i="7"/>
  <c r="F49" i="7" l="1"/>
  <c r="F78" i="7"/>
  <c r="L84" i="7"/>
  <c r="M84" i="7"/>
  <c r="N84" i="7"/>
  <c r="L85" i="7"/>
  <c r="M85" i="7"/>
  <c r="N85" i="7"/>
  <c r="L86" i="7"/>
  <c r="M86" i="7"/>
  <c r="N86" i="7"/>
  <c r="L87" i="7"/>
  <c r="M87" i="7"/>
  <c r="N87" i="7"/>
  <c r="L88" i="7"/>
  <c r="M88" i="7"/>
  <c r="N88" i="7"/>
  <c r="L89" i="7"/>
  <c r="M89" i="7"/>
  <c r="N89" i="7"/>
  <c r="L90" i="7"/>
  <c r="M90" i="7"/>
  <c r="N90" i="7"/>
  <c r="L91" i="7"/>
  <c r="M91" i="7"/>
  <c r="N91" i="7"/>
  <c r="L92" i="7"/>
  <c r="M92" i="7"/>
  <c r="N92" i="7"/>
  <c r="L93" i="7"/>
  <c r="M93" i="7"/>
  <c r="N93" i="7"/>
  <c r="L94" i="7"/>
  <c r="M94" i="7"/>
  <c r="N94" i="7"/>
  <c r="L95" i="7"/>
  <c r="M95" i="7"/>
  <c r="N95" i="7"/>
  <c r="L96" i="7"/>
  <c r="M96" i="7"/>
  <c r="N96" i="7"/>
  <c r="L97" i="7"/>
  <c r="M97" i="7"/>
  <c r="N97" i="7"/>
  <c r="L98" i="7"/>
  <c r="M98" i="7"/>
  <c r="N98" i="7"/>
  <c r="L99" i="7"/>
  <c r="M99" i="7"/>
  <c r="N99" i="7"/>
  <c r="L100" i="7"/>
  <c r="M100" i="7"/>
  <c r="N100" i="7"/>
  <c r="L101" i="7"/>
  <c r="M101" i="7"/>
  <c r="N101" i="7"/>
  <c r="L102" i="7"/>
  <c r="M102" i="7"/>
  <c r="N102" i="7"/>
  <c r="L103" i="7"/>
  <c r="M103" i="7"/>
  <c r="N103" i="7"/>
  <c r="L104" i="7"/>
  <c r="M104" i="7"/>
  <c r="N104" i="7"/>
  <c r="L105" i="7"/>
  <c r="M105" i="7"/>
  <c r="N105" i="7"/>
  <c r="L106" i="7"/>
  <c r="M106" i="7"/>
  <c r="N106" i="7"/>
  <c r="L107" i="7"/>
  <c r="M107" i="7"/>
  <c r="N107" i="7"/>
  <c r="L108" i="7"/>
  <c r="M108" i="7"/>
  <c r="N108" i="7"/>
  <c r="L109" i="7"/>
  <c r="M109" i="7"/>
  <c r="N109" i="7"/>
  <c r="L110" i="7"/>
  <c r="M110" i="7"/>
  <c r="N110" i="7"/>
  <c r="L111" i="7"/>
  <c r="M111" i="7"/>
  <c r="N111" i="7"/>
  <c r="L112" i="7"/>
  <c r="M112" i="7"/>
  <c r="N112" i="7"/>
  <c r="L113" i="7"/>
  <c r="M113" i="7"/>
  <c r="N113" i="7"/>
  <c r="L114" i="7"/>
  <c r="M114" i="7"/>
  <c r="N114" i="7"/>
  <c r="L115" i="7"/>
  <c r="M115" i="7"/>
  <c r="N115" i="7"/>
  <c r="L116" i="7"/>
  <c r="M116" i="7"/>
  <c r="N116" i="7"/>
  <c r="L117" i="7"/>
  <c r="M117" i="7"/>
  <c r="N117" i="7"/>
  <c r="L118" i="7"/>
  <c r="M118" i="7"/>
  <c r="N118" i="7"/>
  <c r="L119" i="7"/>
  <c r="M119" i="7"/>
  <c r="N119" i="7"/>
  <c r="L120" i="7"/>
  <c r="M120" i="7"/>
  <c r="N120" i="7"/>
  <c r="L121" i="7"/>
  <c r="M121" i="7"/>
  <c r="N121" i="7"/>
  <c r="L122" i="7"/>
  <c r="M122" i="7"/>
  <c r="N122" i="7"/>
  <c r="L123" i="7"/>
  <c r="M123" i="7"/>
  <c r="N123" i="7"/>
  <c r="L124" i="7"/>
  <c r="M124" i="7"/>
  <c r="N124" i="7"/>
  <c r="L125" i="7"/>
  <c r="M125" i="7"/>
  <c r="N125" i="7"/>
  <c r="L126" i="7"/>
  <c r="M126" i="7"/>
  <c r="N126" i="7"/>
  <c r="L127" i="7"/>
  <c r="M127" i="7"/>
  <c r="N127" i="7"/>
  <c r="L128" i="7"/>
  <c r="M128" i="7"/>
  <c r="N128" i="7"/>
  <c r="L129" i="7"/>
  <c r="M129" i="7"/>
  <c r="N129" i="7"/>
  <c r="L130" i="7"/>
  <c r="M130" i="7"/>
  <c r="N130" i="7"/>
  <c r="L131" i="7"/>
  <c r="M131" i="7"/>
  <c r="N131" i="7"/>
  <c r="L132" i="7"/>
  <c r="M132" i="7"/>
  <c r="N132" i="7"/>
  <c r="L133" i="7"/>
  <c r="M133" i="7"/>
  <c r="N133" i="7"/>
  <c r="L134" i="7"/>
  <c r="M134" i="7"/>
  <c r="N134" i="7"/>
  <c r="L135" i="7"/>
  <c r="M135" i="7"/>
  <c r="N135" i="7"/>
  <c r="L136" i="7"/>
  <c r="M136" i="7"/>
  <c r="N136" i="7"/>
  <c r="L137" i="7"/>
  <c r="M137" i="7"/>
  <c r="N137" i="7"/>
  <c r="L138" i="7"/>
  <c r="M138" i="7"/>
  <c r="N138" i="7"/>
  <c r="L139" i="7"/>
  <c r="M139" i="7"/>
  <c r="N139" i="7"/>
  <c r="L140" i="7"/>
  <c r="M140" i="7"/>
  <c r="N140" i="7"/>
  <c r="L141" i="7"/>
  <c r="M141" i="7"/>
  <c r="N141" i="7"/>
  <c r="L142" i="7"/>
  <c r="M142" i="7"/>
  <c r="N142" i="7"/>
  <c r="N83" i="7"/>
  <c r="M83" i="7"/>
  <c r="L83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66" i="7"/>
  <c r="M66" i="7"/>
  <c r="N66" i="7"/>
  <c r="L67" i="7"/>
  <c r="M67" i="7"/>
  <c r="N67" i="7"/>
  <c r="L68" i="7"/>
  <c r="M68" i="7"/>
  <c r="N68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4" i="7"/>
  <c r="M74" i="7"/>
  <c r="N74" i="7"/>
  <c r="L75" i="7"/>
  <c r="M75" i="7"/>
  <c r="N75" i="7"/>
  <c r="L76" i="7"/>
  <c r="M76" i="7"/>
  <c r="N76" i="7"/>
  <c r="N54" i="7"/>
  <c r="M54" i="7"/>
  <c r="L54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L28" i="7"/>
  <c r="M28" i="7"/>
  <c r="N28" i="7"/>
  <c r="L29" i="7"/>
  <c r="M29" i="7"/>
  <c r="N29" i="7"/>
  <c r="L30" i="7"/>
  <c r="M30" i="7"/>
  <c r="N30" i="7"/>
  <c r="L31" i="7"/>
  <c r="M31" i="7"/>
  <c r="N31" i="7"/>
  <c r="L32" i="7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K16" i="7"/>
  <c r="N16" i="7" s="1"/>
  <c r="E84" i="7"/>
  <c r="X84" i="7" s="1"/>
  <c r="E85" i="7"/>
  <c r="X85" i="7" s="1"/>
  <c r="E86" i="7"/>
  <c r="X86" i="7" s="1"/>
  <c r="E87" i="7"/>
  <c r="X87" i="7" s="1"/>
  <c r="E88" i="7"/>
  <c r="X88" i="7" s="1"/>
  <c r="E89" i="7"/>
  <c r="X89" i="7" s="1"/>
  <c r="E90" i="7"/>
  <c r="X90" i="7" s="1"/>
  <c r="E91" i="7"/>
  <c r="X91" i="7" s="1"/>
  <c r="E92" i="7"/>
  <c r="X92" i="7" s="1"/>
  <c r="E93" i="7"/>
  <c r="X93" i="7" s="1"/>
  <c r="E94" i="7"/>
  <c r="X94" i="7" s="1"/>
  <c r="E95" i="7"/>
  <c r="X95" i="7" s="1"/>
  <c r="E96" i="7"/>
  <c r="X96" i="7" s="1"/>
  <c r="E97" i="7"/>
  <c r="X97" i="7" s="1"/>
  <c r="E98" i="7"/>
  <c r="X98" i="7" s="1"/>
  <c r="E99" i="7"/>
  <c r="X99" i="7" s="1"/>
  <c r="E100" i="7"/>
  <c r="X100" i="7" s="1"/>
  <c r="E101" i="7"/>
  <c r="X101" i="7" s="1"/>
  <c r="E102" i="7"/>
  <c r="X102" i="7" s="1"/>
  <c r="E103" i="7"/>
  <c r="X103" i="7" s="1"/>
  <c r="E104" i="7"/>
  <c r="X104" i="7" s="1"/>
  <c r="E105" i="7"/>
  <c r="X105" i="7" s="1"/>
  <c r="E106" i="7"/>
  <c r="X106" i="7" s="1"/>
  <c r="E107" i="7"/>
  <c r="X107" i="7" s="1"/>
  <c r="E108" i="7"/>
  <c r="X108" i="7" s="1"/>
  <c r="E109" i="7"/>
  <c r="X109" i="7" s="1"/>
  <c r="E110" i="7"/>
  <c r="X110" i="7" s="1"/>
  <c r="E111" i="7"/>
  <c r="X111" i="7" s="1"/>
  <c r="E112" i="7"/>
  <c r="X112" i="7" s="1"/>
  <c r="E113" i="7"/>
  <c r="X113" i="7" s="1"/>
  <c r="E114" i="7"/>
  <c r="X114" i="7" s="1"/>
  <c r="E115" i="7"/>
  <c r="X115" i="7" s="1"/>
  <c r="E116" i="7"/>
  <c r="X116" i="7" s="1"/>
  <c r="E117" i="7"/>
  <c r="X117" i="7" s="1"/>
  <c r="E118" i="7"/>
  <c r="X118" i="7" s="1"/>
  <c r="E119" i="7"/>
  <c r="X119" i="7" s="1"/>
  <c r="E120" i="7"/>
  <c r="X120" i="7" s="1"/>
  <c r="E121" i="7"/>
  <c r="X121" i="7" s="1"/>
  <c r="E122" i="7"/>
  <c r="X122" i="7" s="1"/>
  <c r="E123" i="7"/>
  <c r="X123" i="7" s="1"/>
  <c r="E124" i="7"/>
  <c r="X124" i="7" s="1"/>
  <c r="E125" i="7"/>
  <c r="X125" i="7" s="1"/>
  <c r="E126" i="7"/>
  <c r="X126" i="7" s="1"/>
  <c r="E127" i="7"/>
  <c r="X127" i="7" s="1"/>
  <c r="E128" i="7"/>
  <c r="X128" i="7" s="1"/>
  <c r="E129" i="7"/>
  <c r="X129" i="7" s="1"/>
  <c r="E130" i="7"/>
  <c r="X130" i="7" s="1"/>
  <c r="E131" i="7"/>
  <c r="X131" i="7" s="1"/>
  <c r="E132" i="7"/>
  <c r="X132" i="7" s="1"/>
  <c r="E133" i="7"/>
  <c r="X133" i="7" s="1"/>
  <c r="E134" i="7"/>
  <c r="X134" i="7" s="1"/>
  <c r="E135" i="7"/>
  <c r="X135" i="7" s="1"/>
  <c r="E136" i="7"/>
  <c r="X136" i="7" s="1"/>
  <c r="E137" i="7"/>
  <c r="X137" i="7" s="1"/>
  <c r="E138" i="7"/>
  <c r="X138" i="7" s="1"/>
  <c r="E141" i="7"/>
  <c r="X141" i="7" s="1"/>
  <c r="E142" i="7"/>
  <c r="X142" i="7" s="1"/>
  <c r="E83" i="7"/>
  <c r="X83" i="7" s="1"/>
  <c r="O45" i="7" l="1"/>
  <c r="O41" i="7"/>
  <c r="O37" i="7"/>
  <c r="O33" i="7"/>
  <c r="O29" i="7"/>
  <c r="O25" i="7"/>
  <c r="O21" i="7"/>
  <c r="O17" i="7"/>
  <c r="O137" i="7"/>
  <c r="O135" i="7"/>
  <c r="O131" i="7"/>
  <c r="O127" i="7"/>
  <c r="O123" i="7"/>
  <c r="O119" i="7"/>
  <c r="O115" i="7"/>
  <c r="O111" i="7"/>
  <c r="O107" i="7"/>
  <c r="O103" i="7"/>
  <c r="O99" i="7"/>
  <c r="O95" i="7"/>
  <c r="O91" i="7"/>
  <c r="O44" i="7"/>
  <c r="O40" i="7"/>
  <c r="O36" i="7"/>
  <c r="O32" i="7"/>
  <c r="O28" i="7"/>
  <c r="O24" i="7"/>
  <c r="O54" i="7"/>
  <c r="O130" i="7"/>
  <c r="O126" i="7"/>
  <c r="O122" i="7"/>
  <c r="O118" i="7"/>
  <c r="O110" i="7"/>
  <c r="O106" i="7"/>
  <c r="O102" i="7"/>
  <c r="O98" i="7"/>
  <c r="O94" i="7"/>
  <c r="O90" i="7"/>
  <c r="O42" i="7"/>
  <c r="O34" i="7"/>
  <c r="O26" i="7"/>
  <c r="O22" i="7"/>
  <c r="O18" i="7"/>
  <c r="O67" i="7"/>
  <c r="O128" i="7"/>
  <c r="O116" i="7"/>
  <c r="O112" i="7"/>
  <c r="O104" i="7"/>
  <c r="O100" i="7"/>
  <c r="O96" i="7"/>
  <c r="O92" i="7"/>
  <c r="O88" i="7"/>
  <c r="O84" i="7"/>
  <c r="O46" i="7"/>
  <c r="O30" i="7"/>
  <c r="O63" i="7"/>
  <c r="O136" i="7"/>
  <c r="O132" i="7"/>
  <c r="O124" i="7"/>
  <c r="O108" i="7"/>
  <c r="L16" i="7"/>
  <c r="O47" i="7"/>
  <c r="O43" i="7"/>
  <c r="O39" i="7"/>
  <c r="O35" i="7"/>
  <c r="O31" i="7"/>
  <c r="O27" i="7"/>
  <c r="O23" i="7"/>
  <c r="O19" i="7"/>
  <c r="O76" i="7"/>
  <c r="O74" i="7"/>
  <c r="O72" i="7"/>
  <c r="O70" i="7"/>
  <c r="O68" i="7"/>
  <c r="O66" i="7"/>
  <c r="O64" i="7"/>
  <c r="O62" i="7"/>
  <c r="O60" i="7"/>
  <c r="O58" i="7"/>
  <c r="O56" i="7"/>
  <c r="O83" i="7"/>
  <c r="O141" i="7"/>
  <c r="O133" i="7"/>
  <c r="O125" i="7"/>
  <c r="O121" i="7"/>
  <c r="O109" i="7"/>
  <c r="O105" i="7"/>
  <c r="O97" i="7"/>
  <c r="O93" i="7"/>
  <c r="O89" i="7"/>
  <c r="O85" i="7"/>
  <c r="O38" i="7"/>
  <c r="O75" i="7"/>
  <c r="O71" i="7"/>
  <c r="O59" i="7"/>
  <c r="O55" i="7"/>
  <c r="M16" i="7"/>
  <c r="O73" i="7"/>
  <c r="O69" i="7"/>
  <c r="O65" i="7"/>
  <c r="O61" i="7"/>
  <c r="O57" i="7"/>
  <c r="O142" i="7"/>
  <c r="O138" i="7"/>
  <c r="O134" i="7"/>
  <c r="O140" i="7"/>
  <c r="O139" i="7"/>
  <c r="O129" i="7"/>
  <c r="O120" i="7"/>
  <c r="O117" i="7"/>
  <c r="O114" i="7"/>
  <c r="O113" i="7"/>
  <c r="O101" i="7"/>
  <c r="E145" i="7"/>
  <c r="O87" i="7"/>
  <c r="O86" i="7"/>
  <c r="O16" i="7"/>
  <c r="E146" i="7"/>
  <c r="E147" i="7" s="1"/>
  <c r="O80" i="7" l="1"/>
  <c r="O51" i="7"/>
  <c r="O146" i="7"/>
  <c r="O147" i="7" l="1"/>
</calcChain>
</file>

<file path=xl/sharedStrings.xml><?xml version="1.0" encoding="utf-8"?>
<sst xmlns="http://schemas.openxmlformats.org/spreadsheetml/2006/main" count="527" uniqueCount="175">
  <si>
    <t>Расчет стоимости</t>
  </si>
  <si>
    <t>№ п/п</t>
  </si>
  <si>
    <t>Наименование изделий</t>
  </si>
  <si>
    <t>Кол-во (общее)</t>
  </si>
  <si>
    <t>В том числе</t>
  </si>
  <si>
    <t>Габариты</t>
  </si>
  <si>
    <t>Площадь (м2)/размер</t>
  </si>
  <si>
    <t>Стоимость единицы (руб.), в т.ч. НДС 20 %</t>
  </si>
  <si>
    <t>Стоимость всего (руб.), в т.ч. НДС 20 %</t>
  </si>
  <si>
    <t>Примечание</t>
  </si>
  <si>
    <t>Север</t>
  </si>
  <si>
    <t>Юг</t>
  </si>
  <si>
    <t>Запад/Восток</t>
  </si>
  <si>
    <t>ед-цы</t>
  </si>
  <si>
    <t>всего</t>
  </si>
  <si>
    <t>Материалы</t>
  </si>
  <si>
    <t>СМР</t>
  </si>
  <si>
    <t>Всего</t>
  </si>
  <si>
    <t>Корпус 1</t>
  </si>
  <si>
    <t>Изделия</t>
  </si>
  <si>
    <t xml:space="preserve"> ОК-1</t>
  </si>
  <si>
    <t>Дерево-алюминиевый профиль с двухкамерными стеклопакетом</t>
  </si>
  <si>
    <t>ГОСТ 23166-99</t>
  </si>
  <si>
    <t xml:space="preserve"> ОК-1 (1)</t>
  </si>
  <si>
    <t>С установкой одного приточного устройства</t>
  </si>
  <si>
    <t>С установкой двух приточных устройств</t>
  </si>
  <si>
    <t xml:space="preserve"> ОК-1 (3)</t>
  </si>
  <si>
    <t>С установкой трех приточных устройств</t>
  </si>
  <si>
    <t xml:space="preserve"> ОК-1 (4)*</t>
  </si>
  <si>
    <t xml:space="preserve"> ОК-2 (1)</t>
  </si>
  <si>
    <t xml:space="preserve"> ОК-3Н</t>
  </si>
  <si>
    <t xml:space="preserve"> ОК-3Н (1)</t>
  </si>
  <si>
    <t xml:space="preserve"> ОК-3</t>
  </si>
  <si>
    <t xml:space="preserve"> ОК-3 (1)</t>
  </si>
  <si>
    <t xml:space="preserve"> ОК-4</t>
  </si>
  <si>
    <t xml:space="preserve"> ОК-5</t>
  </si>
  <si>
    <t xml:space="preserve"> ОК-6 (2)</t>
  </si>
  <si>
    <t xml:space="preserve"> ОК-7 (1)</t>
  </si>
  <si>
    <t xml:space="preserve"> ОК-8 (1) </t>
  </si>
  <si>
    <t xml:space="preserve"> ОК-9 (1)</t>
  </si>
  <si>
    <t xml:space="preserve"> ОК-9 (2)</t>
  </si>
  <si>
    <t xml:space="preserve"> ОК-9 (3)</t>
  </si>
  <si>
    <t xml:space="preserve"> ОК-10</t>
  </si>
  <si>
    <t xml:space="preserve"> ОК-11</t>
  </si>
  <si>
    <t xml:space="preserve"> ОК-12 (1)</t>
  </si>
  <si>
    <t xml:space="preserve"> ОК-13 (1)</t>
  </si>
  <si>
    <t xml:space="preserve"> ОК-14</t>
  </si>
  <si>
    <t xml:space="preserve"> ОК-15 (1)</t>
  </si>
  <si>
    <t xml:space="preserve"> ОК-15Н</t>
  </si>
  <si>
    <t xml:space="preserve"> ОК-15Н (2)</t>
  </si>
  <si>
    <t xml:space="preserve"> ОК-16 (2)*</t>
  </si>
  <si>
    <t xml:space="preserve"> ОК-16 (4)</t>
  </si>
  <si>
    <t>С установкой четырех приточных устройств</t>
  </si>
  <si>
    <t xml:space="preserve"> ОК-17 (1)</t>
  </si>
  <si>
    <t xml:space="preserve"> ОК-18</t>
  </si>
  <si>
    <t xml:space="preserve"> ОК-18 (1)</t>
  </si>
  <si>
    <t xml:space="preserve"> ОК-18 (2)</t>
  </si>
  <si>
    <t xml:space="preserve"> ОК-19 (1)</t>
  </si>
  <si>
    <t xml:space="preserve"> ОК-20</t>
  </si>
  <si>
    <t xml:space="preserve"> ОК-21</t>
  </si>
  <si>
    <t xml:space="preserve"> ОК-21 (1)</t>
  </si>
  <si>
    <t xml:space="preserve"> ОК-21Н</t>
  </si>
  <si>
    <t xml:space="preserve"> ОК-22</t>
  </si>
  <si>
    <t xml:space="preserve"> ОК-23 (2)</t>
  </si>
  <si>
    <t xml:space="preserve"> ОК-23 (3)</t>
  </si>
  <si>
    <t xml:space="preserve"> ОК-24Н</t>
  </si>
  <si>
    <t xml:space="preserve"> ОК-24Н (1)</t>
  </si>
  <si>
    <t xml:space="preserve"> ОК-24</t>
  </si>
  <si>
    <t xml:space="preserve"> ОК-24 (1)</t>
  </si>
  <si>
    <t xml:space="preserve"> ОК25-Н</t>
  </si>
  <si>
    <t xml:space="preserve"> ОК-25Н (1)</t>
  </si>
  <si>
    <t xml:space="preserve"> ОК-25</t>
  </si>
  <si>
    <t xml:space="preserve"> ОК-25(1)</t>
  </si>
  <si>
    <t xml:space="preserve"> ОК-26Н</t>
  </si>
  <si>
    <t xml:space="preserve"> ОК-26Н (1)</t>
  </si>
  <si>
    <t xml:space="preserve"> ОК-26</t>
  </si>
  <si>
    <t xml:space="preserve"> ОК-26 (1)</t>
  </si>
  <si>
    <t xml:space="preserve"> ОК-27Н</t>
  </si>
  <si>
    <t xml:space="preserve"> ОК-28Н</t>
  </si>
  <si>
    <t xml:space="preserve"> ОК-28Н (1)</t>
  </si>
  <si>
    <t xml:space="preserve"> ОК-28Н (2)</t>
  </si>
  <si>
    <t xml:space="preserve"> ОК-28</t>
  </si>
  <si>
    <t xml:space="preserve"> ОК-28 (1)</t>
  </si>
  <si>
    <t xml:space="preserve"> ОК-28 (2)</t>
  </si>
  <si>
    <t xml:space="preserve"> ОК-29</t>
  </si>
  <si>
    <t xml:space="preserve"> ОК-30</t>
  </si>
  <si>
    <t xml:space="preserve"> ОК-31Н</t>
  </si>
  <si>
    <t xml:space="preserve"> ОК-31Н (1)</t>
  </si>
  <si>
    <t xml:space="preserve"> ОК-31</t>
  </si>
  <si>
    <t xml:space="preserve"> ОК-31 (2)</t>
  </si>
  <si>
    <t xml:space="preserve"> ОК-32Н</t>
  </si>
  <si>
    <t xml:space="preserve"> ОК-32Н (1)</t>
  </si>
  <si>
    <t xml:space="preserve"> ОК-32</t>
  </si>
  <si>
    <t xml:space="preserve"> ОК-32 (1)</t>
  </si>
  <si>
    <t xml:space="preserve"> ОК-34</t>
  </si>
  <si>
    <t xml:space="preserve"> ОЛ-1</t>
  </si>
  <si>
    <t>В.т.ч. Интегрированное в к-ю  ограждение из закаленного ударопрочного стекла</t>
  </si>
  <si>
    <t xml:space="preserve"> ОЛ-2 (2)</t>
  </si>
  <si>
    <t xml:space="preserve"> ОЛ-2 (4)</t>
  </si>
  <si>
    <t xml:space="preserve"> ОЛ-3 (2)</t>
  </si>
  <si>
    <t xml:space="preserve"> ОЛ-3 (3)</t>
  </si>
  <si>
    <t xml:space="preserve"> ОЛ-3Н (2)</t>
  </si>
  <si>
    <t>С установкой двух приточных устройств. В.т.ч. Интегрированное в к-ю  ограждение из закаленного ударопрочного стекла</t>
  </si>
  <si>
    <t xml:space="preserve"> ОЛ-5Н (1)</t>
  </si>
  <si>
    <t>С установкой одного приточного устройства. В.т.ч. Интегрированное в к-ю  ограждение из закаленного ударопрочного стекла</t>
  </si>
  <si>
    <t xml:space="preserve"> ОЛ-5Н (2)</t>
  </si>
  <si>
    <t xml:space="preserve"> ОЛ-5 (1)</t>
  </si>
  <si>
    <t xml:space="preserve"> ОЛ-5 (2)</t>
  </si>
  <si>
    <t xml:space="preserve"> БД-1 (1)</t>
  </si>
  <si>
    <t>С установкой одного приточного устройства. Балконные двери выполнять без импоста со штульповым притвором</t>
  </si>
  <si>
    <t xml:space="preserve"> БД-2 (1)</t>
  </si>
  <si>
    <t>БД -2Л (1)</t>
  </si>
  <si>
    <t xml:space="preserve"> БД-3 (1)</t>
  </si>
  <si>
    <t xml:space="preserve"> БД-3Л (1)</t>
  </si>
  <si>
    <t>Прочее</t>
  </si>
  <si>
    <t>Клапан приточный EMM 5-35 (шт.)</t>
  </si>
  <si>
    <t>Всего корпус 1</t>
  </si>
  <si>
    <t>Корпус 2</t>
  </si>
  <si>
    <t>Дерево-алюминиевый профиль с однокамерным стеклопакетом</t>
  </si>
  <si>
    <t>Всего корпус 2</t>
  </si>
  <si>
    <t>Корпус 3</t>
  </si>
  <si>
    <t>С установкой четырех приточных устройств. В к-ю окна интегрировано ограждение из закаленного ударопрочного стекла.</t>
  </si>
  <si>
    <t>С установкой двух приточных устройств. В к-ю окна интегрировано ограждение из закаленного ударопрочного стекла.</t>
  </si>
  <si>
    <t>Всего корпус 3</t>
  </si>
  <si>
    <t>Примечания:</t>
  </si>
  <si>
    <t>ФИО руководителя организации</t>
  </si>
  <si>
    <t>a</t>
  </si>
  <si>
    <t>b</t>
  </si>
  <si>
    <t>Без установки приточных устройств</t>
  </si>
  <si>
    <t>Ручка типа Siegenia-Titan Si-line (шт.)</t>
  </si>
  <si>
    <t xml:space="preserve"> ОЛ-2 </t>
  </si>
  <si>
    <t>ОК-9</t>
  </si>
  <si>
    <t>ОК-13(2)</t>
  </si>
  <si>
    <t>ОК13.1(2)</t>
  </si>
  <si>
    <t>ОК-16 (2)</t>
  </si>
  <si>
    <t>ОК-17.1 (1)</t>
  </si>
  <si>
    <t>ОК-23</t>
  </si>
  <si>
    <t>ОК-23 (1)</t>
  </si>
  <si>
    <t>ОЛ-4 (1)</t>
  </si>
  <si>
    <t>ОК-33</t>
  </si>
  <si>
    <t>С установкой двух приточных устройств.</t>
  </si>
  <si>
    <t>Деревянный профиль с двухкамерным стеклопакетом</t>
  </si>
  <si>
    <t>С установкой трех приточных устройств. В.т.ч. Интегрированное в к-ю  ограждение из закаленного ударопрочного стекла</t>
  </si>
  <si>
    <t>С установкой четырех приточных устройств. В.т.ч. Интегрированное в к-ю  ограждение из закаленного ударопрочного стекла</t>
  </si>
  <si>
    <t>Всего корпус 1-3</t>
  </si>
  <si>
    <t>4. Фурнитура:</t>
  </si>
  <si>
    <t>5. Объемы по АС учтены в объемах Корпуса 3</t>
  </si>
  <si>
    <t>Без установки приточных устройств.  Верхнеподвесное открывание.</t>
  </si>
  <si>
    <t>Дерево-алюминиевый профиль с двухкамерными стеклопакетом. Стеклянное ограждение</t>
  </si>
  <si>
    <t xml:space="preserve">С установкой двух приточных устройств. </t>
  </si>
  <si>
    <t xml:space="preserve">С установкой двух приточных устрйств. </t>
  </si>
  <si>
    <t>Без установки приточных устройств. Верхнеподвесное открывание.</t>
  </si>
  <si>
    <t>Без установки приточных устройств. Окно в павильоне выхода Л-3 (выход из паркинга №1)</t>
  </si>
  <si>
    <t xml:space="preserve"> ОК-1 (2)*</t>
  </si>
  <si>
    <t xml:space="preserve"> Без установки приточных устройств. Окно в подсобном помещении автостоянки №0.2.8</t>
  </si>
  <si>
    <t>Без установки приточных устройств. В к-ю окна интегрировано ограждение из закаленного ударопрочного стекла.</t>
  </si>
  <si>
    <t>Дерево-алюминиевый профиль с двухкамерным стеклопакетом</t>
  </si>
  <si>
    <t>1. Предусмотреть использование уплотнителя EPDM SCHLEGEL Q-Lon в цвет профиля, к которому примыкают</t>
  </si>
  <si>
    <t xml:space="preserve">3. Для блоков ОК-10, ОК-11, ОК-33, ОК-34 (МОП) возможные варианты:
1) алюминиевый теплый профиль типа Unistem FSW50 или идентичный по характеристикам,
2) деревянный профиль (сосна не ниже 2 сорта).
</t>
  </si>
  <si>
    <t>2. Для южных фасадов применяется мультифункциональное стекло, для северных - И-Стекло (МФ наружное, напылением внутррь. И внутреннее напылением внутрь стеклопакета)</t>
  </si>
  <si>
    <t xml:space="preserve">Фурнитура типа Roto, Siegenia-Aubi или аналог. Серия и модель исходя из типа профиля, характеристик блока и створок (габариты, вес, тип открывания, внешний вид) -
предоставление расчета с обоснованием применения изделия.
Цвет видимых элементов фурнитyры со стороны помещения:
-для квартир белый стандартный (одинаковый для профиля, ручек и иных видимых
частей фурнитуры);
-для МОП окраска по RAL в соответствии с рабочей документацией раздел АИ (при
необходимости изготовление на заказ).
-Ручка типа Siegenia Titan Si-line. Размещение на высоте 1400-1500 мм от
ур.ч.п. (при необходимости смещение ближе к нижней трети открывающейся
створки).
- Петли регулируемые, в блоках квартир скрытые, в ВПП и МОП видимые,
-Для поворотно-откидных секций режим фурнитурного микропроветривания, одна из
створок квартирных оконных блоков минимум с 3-сryпенчатым проветриванием в режиме откидывания.
- Для верхнеподвесных створок блоков ВПП обеспечение ступенчатого и щелевого
проветривания.
- Возможность ручной регулировки прижима створки к раме, защита от резкого/непроизвольного открывания и закрывания (ножницы поворотно-откидные/тормоз
створки).
- Балконная дверь комплектуется защелкой с внешней стороны, системой детской безопасности (запираемый поворотный цилиндр и функция откидывания перед открыванием).
- Штульповый запор типа Roto NT Plus для второстепенной створки соответствующего блока, стопорные ножницы для дверей данного блока.
</t>
  </si>
  <si>
    <t>Наименование организации:</t>
  </si>
  <si>
    <t>ИНН:</t>
  </si>
  <si>
    <t>Дата подачи предложения</t>
  </si>
  <si>
    <t>Указать срок производства работ</t>
  </si>
  <si>
    <t>на полный комплекс работ по изготовлению и монтажу элементов заполнения оконных проемов</t>
  </si>
  <si>
    <t>на объекте строительства: "Многоквартирный дом со встроенными помещениями, встроенно-пристроенным подземным гаражом (автостоянкой), расположенный по адресу: Санкт-Петербург, ул. 11-я Красноармейская, д. 11" на земельном участке с кадастровым номером: 78:32:0001675:1553</t>
  </si>
  <si>
    <t>6. Полученного технического задания и проектной документации достаточно для расчета стоимости работ, согласно условиям запроса.</t>
  </si>
  <si>
    <t>7. Подрядчик передает совместно с Генеральным Подрядчиком результат выполненных работ следующему Подрядчику (по отделочным, фасадным и витражным работам), подписывая Акт сдачи-приемки под сохранность результата выполненных работ. Подрядчик выполняет осмотр результата выполненных работ с составлением дефектной ведомости на момент передачи окон под сохранность по Актам следующим Подрядчикам (поотделочным,фасадным и витражным работам) и перед обратной передачей окон после окончания отделочных, фасадных и витражных работ.</t>
  </si>
  <si>
    <t>8. В стоимость работ включена предпродажная подготовка изделий (снятие пленки, помывка, регулировка). Ремонт и замена поврежденных изделий выполняется подрядчиком без дополнительной оплаты.</t>
  </si>
  <si>
    <t>9. Монтаж  блоков по ГОСТ 23166-99 в сформированные безчетвертные проемы включает в себя крепление дерево-алюминиевых изделий в проеме, утепление монтажной пеной швов между дерево-алюминиевыми  изделиями и стеной, устройство пароизоляционного слоя мастикой – изнутри, и гидроизоляционного слоя мастикой – снаружи.</t>
  </si>
  <si>
    <t>11.Работы выполняются в соответствии с рабочей документацией, утвержденной "в производство работ", листами авторского надзора, техническими требованиями Заказчика (ЧТУ и замечания к РД от технического отдела Заказчика), действующими правовыми и техническими нормами (ПУЭ, СНиП, СП, ГОСТ, СанПиН, ФЗ, РД и прочими нормативными документами).</t>
  </si>
  <si>
    <t xml:space="preserve">12.Раасчетом учтены затраты на  выполнение анализа проекта на соответствие действующим требованиям СП и техническим регламентам, в случае выявления несоответствий, включить в затраты правильные решения, при этом приложить пояснительную записку, в которой перечислить обнаруженные несоответствия, для корректного анализа оферты Генподрядчиком. При отсутствии пояснительной записки будет считаться, что подрядчик включил все затраты, включая выявленные несоответствия по проекту, и на дополнительные работы не претендует.
 </t>
  </si>
  <si>
    <t>13. Расчетом учтены защитные мероприятия смонтированных изделий</t>
  </si>
  <si>
    <r>
      <t xml:space="preserve">10. Расчетом учтены все условия и требования, необходимые для выполнения полного комплекса работ по изготовлению и монтажу элементов заполнения оконных и дверных проемов"под ключ", в том числе все работы, на которые отсутствует проектная документация, сопутствующие работы, затраты и материалы, связанные с выполнением основных видов работ. Стоимость СМР учитывает затраты на вспомогательные и сопутствующие материалы и работы (в т.ч. доставку, подъем, монтаж ), вклейку стеклопакетов, использование специальных пленок или специальных стекол, креплений, заглушек, включая затраты: на электроснабжение достаточной мощности, обеспечение технической водой для производства работ и бытовых целей; на мобилизацию, аренду и эксплуатацию всех необходимых машин, механизмов, оборудования и инструментов, бытовых помещений и биотуалетов; на изготовление, хранение на базе поставщика, доставку, разгрузку и складирование необходимых материалов на объекте; на раскрой материалов, промежуточную сборку, подъем и разноску по этажам к местам монтажа; производство работ в зимних условиях (в случае необходимости); выполнение сопутствующих работ; оплата испытаний и замеров, необходимых для производства, подтверждения качества и сдачи результатов работ, подготовка и передача Генподрядчику результатов таких испытаний; оптимизация проектных решений (в случае необходимости) и согласование с Генеральным проектировщиком и Генподрядчиком; подготовка и передача Подрядчику полного комплекта исполнительной и технической документации, оформленной надлежащим образом и подписанной у заинтересованных лиц, а также иной документации, согласно строительных норм; мероприятия, необходимые для сдачи работ (в т.ч. устранение замечаний, очистка и помывка результата работ;, освещение зоны производства работ, установку предупредительных знаков, накладные расходы, прибыль организации, налоги и иные  издержки подрядчика). Разработка технологических карт с учетом одновременной работы с подрядчиками, выполняющими другие работы на Объекте, и их согласование (до начала работ) с Заказчиком.            
Стоимость материалов учитывает </t>
    </r>
    <r>
      <rPr>
        <u/>
        <sz val="9"/>
        <rFont val="Times New Roman"/>
        <family val="1"/>
        <charset val="204"/>
      </rPr>
      <t>только</t>
    </r>
    <r>
      <rPr>
        <sz val="9"/>
        <rFont val="Times New Roman"/>
        <family val="1"/>
        <charset val="204"/>
      </rPr>
      <t xml:space="preserve"> стоимость основных материалов с учетом доставки.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</si>
</sst>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4" fontId="1" fillId="4" borderId="16" xfId="0" applyNumberFormat="1" applyFont="1" applyFill="1" applyBorder="1" applyAlignment="1">
      <alignment horizontal="left" vertical="center" wrapText="1"/>
    </xf>
    <xf numFmtId="4" fontId="4" fillId="4" borderId="16" xfId="0" applyNumberFormat="1" applyFont="1" applyFill="1" applyBorder="1" applyAlignment="1">
      <alignment horizontal="left" vertical="center" wrapText="1"/>
    </xf>
    <xf numFmtId="4" fontId="1" fillId="4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4" borderId="0" xfId="0" applyNumberFormat="1" applyFont="1" applyFill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1" fontId="1" fillId="4" borderId="16" xfId="0" applyNumberFormat="1" applyFont="1" applyFill="1" applyBorder="1" applyAlignment="1">
      <alignment vertical="center" wrapText="1"/>
    </xf>
    <xf numFmtId="0" fontId="0" fillId="0" borderId="0" xfId="0" applyAlignment="1"/>
    <xf numFmtId="4" fontId="1" fillId="0" borderId="0" xfId="0" applyNumberFormat="1" applyFont="1" applyAlignment="1">
      <alignment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3" fontId="0" fillId="0" borderId="16" xfId="2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6" fillId="0" borderId="0" xfId="0" applyNumberFormat="1" applyFont="1" applyAlignment="1">
      <alignment horizontal="left" vertical="center" wrapText="1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left" vertical="center" wrapText="1"/>
    </xf>
    <xf numFmtId="4" fontId="2" fillId="3" borderId="16" xfId="0" applyNumberFormat="1" applyFont="1" applyFill="1" applyBorder="1" applyAlignment="1">
      <alignment horizontal="left" vertical="center" wrapText="1"/>
    </xf>
    <xf numFmtId="4" fontId="4" fillId="4" borderId="18" xfId="0" applyNumberFormat="1" applyFont="1" applyFill="1" applyBorder="1" applyAlignment="1">
      <alignment horizontal="left" vertical="center" wrapText="1"/>
    </xf>
    <xf numFmtId="4" fontId="4" fillId="4" borderId="19" xfId="0" applyNumberFormat="1" applyFont="1" applyFill="1" applyBorder="1" applyAlignment="1">
      <alignment horizontal="left" vertical="center" wrapText="1"/>
    </xf>
    <xf numFmtId="4" fontId="4" fillId="4" borderId="20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" fontId="1" fillId="4" borderId="18" xfId="0" applyNumberFormat="1" applyFont="1" applyFill="1" applyBorder="1" applyAlignment="1">
      <alignment horizontal="left" vertical="center" wrapText="1"/>
    </xf>
    <xf numFmtId="4" fontId="1" fillId="4" borderId="19" xfId="0" applyNumberFormat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7" fillId="5" borderId="0" xfId="1" applyNumberFormat="1" applyFont="1" applyFill="1" applyBorder="1" applyAlignment="1" applyProtection="1">
      <alignment horizontal="left" vertical="center" wrapText="1"/>
    </xf>
    <xf numFmtId="3" fontId="7" fillId="5" borderId="0" xfId="0" applyNumberFormat="1" applyFont="1" applyFill="1" applyAlignment="1">
      <alignment horizontal="left" vertical="center" wrapText="1"/>
    </xf>
    <xf numFmtId="3" fontId="6" fillId="5" borderId="0" xfId="0" applyNumberFormat="1" applyFont="1" applyFill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2 6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167</xdr:row>
      <xdr:rowOff>0</xdr:rowOff>
    </xdr:from>
    <xdr:to>
      <xdr:col>7</xdr:col>
      <xdr:colOff>135666</xdr:colOff>
      <xdr:row>177</xdr:row>
      <xdr:rowOff>47884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81100" y="37604700"/>
          <a:ext cx="7993791" cy="19528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Руководитель организации:</a:t>
          </a:r>
        </a:p>
        <a:p>
          <a:pPr algn="l" rtl="0">
            <a:lnSpc>
              <a:spcPts val="12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       _________________   / ________________________ /</a:t>
          </a:r>
        </a:p>
        <a:p>
          <a:pPr algn="l" rtl="0">
            <a:lnSpc>
              <a:spcPts val="1200"/>
            </a:lnSpc>
            <a:defRPr sz="1000"/>
          </a:pPr>
          <a:r>
            <a:rPr lang="ru-RU" sz="105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</a:t>
          </a:r>
          <a:r>
            <a:rPr lang="ru-RU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должность</a:t>
          </a:r>
          <a:r>
            <a:rPr lang="ru-RU" sz="105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</a:t>
          </a:r>
          <a:r>
            <a:rPr lang="ru-RU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подпись                                     расшифровка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		М.П.</a:t>
          </a:r>
        </a:p>
        <a:p>
          <a:pPr algn="l" rtl="0">
            <a:lnSpc>
              <a:spcPts val="12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Исполнитель:</a:t>
          </a:r>
        </a:p>
        <a:p>
          <a:pPr algn="l" rtl="0">
            <a:lnSpc>
              <a:spcPts val="12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rtl="0">
            <a:lnSpc>
              <a:spcPts val="1400"/>
            </a:lnSpc>
          </a:pPr>
          <a:r>
            <a:rPr lang="ru-RU" sz="13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       / ________________  /          ___________________</a:t>
          </a:r>
          <a:endParaRPr lang="ru-RU" sz="1300">
            <a:effectLst/>
            <a:latin typeface="Times New Roman" pitchFamily="18" charset="0"/>
            <a:cs typeface="Times New Roman" pitchFamily="18" charset="0"/>
          </a:endParaRPr>
        </a:p>
        <a:p>
          <a:pPr rtl="0">
            <a:lnSpc>
              <a:spcPts val="1200"/>
            </a:lnSpc>
          </a:pPr>
          <a:r>
            <a:rPr lang="ru-RU" sz="12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             </a:t>
          </a:r>
          <a:r>
            <a:rPr lang="ru-RU" sz="105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должность                                         расшифровка                                        конт. тел.</a:t>
          </a:r>
          <a:endParaRPr lang="ru-RU" sz="105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view="pageBreakPreview" topLeftCell="C4" zoomScaleNormal="145" zoomScaleSheetLayoutView="100" workbookViewId="0">
      <selection activeCell="S10" sqref="S10:U10"/>
    </sheetView>
  </sheetViews>
  <sheetFormatPr defaultRowHeight="15" x14ac:dyDescent="0.25"/>
  <cols>
    <col min="1" max="1" width="4.140625" style="29" customWidth="1"/>
    <col min="2" max="2" width="13.5703125" style="1" customWidth="1"/>
    <col min="3" max="3" width="61.140625" style="1" customWidth="1"/>
    <col min="4" max="4" width="16" style="1" customWidth="1"/>
    <col min="5" max="8" width="13.5703125" style="1" customWidth="1"/>
    <col min="9" max="9" width="9.7109375" style="1" customWidth="1"/>
    <col min="10" max="10" width="6.85546875" style="1" customWidth="1"/>
    <col min="11" max="15" width="9.140625" style="1" customWidth="1"/>
    <col min="16" max="16" width="13.42578125" style="1" customWidth="1"/>
    <col min="17" max="18" width="9.140625" style="1" customWidth="1"/>
    <col min="19" max="19" width="12.7109375" style="1" customWidth="1"/>
    <col min="20" max="21" width="9.140625" style="1" customWidth="1"/>
    <col min="22" max="22" width="128.5703125" style="1" customWidth="1"/>
    <col min="23" max="16384" width="9.140625" style="1"/>
  </cols>
  <sheetData>
    <row r="1" spans="1:24" x14ac:dyDescent="0.25">
      <c r="B1" s="34"/>
    </row>
    <row r="2" spans="1:24" ht="45" customHeight="1" x14ac:dyDescent="0.25">
      <c r="B2" s="63" t="s">
        <v>161</v>
      </c>
      <c r="C2" s="63"/>
    </row>
    <row r="3" spans="1:24" x14ac:dyDescent="0.25">
      <c r="B3" s="63" t="s">
        <v>162</v>
      </c>
      <c r="C3" s="63"/>
    </row>
    <row r="4" spans="1:24" ht="30" customHeight="1" x14ac:dyDescent="0.25">
      <c r="B4" s="63" t="s">
        <v>163</v>
      </c>
      <c r="C4" s="63"/>
    </row>
    <row r="5" spans="1:24" ht="30" customHeight="1" x14ac:dyDescent="0.25"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4" ht="30" customHeight="1" x14ac:dyDescent="0.25">
      <c r="B6" s="61" t="s">
        <v>165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4" ht="30" customHeight="1" x14ac:dyDescent="0.25">
      <c r="B7" s="61" t="s">
        <v>166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4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4" x14ac:dyDescent="0.25">
      <c r="A9" s="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</row>
    <row r="10" spans="1:24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68"/>
      <c r="Q10" s="68"/>
      <c r="R10" s="68"/>
      <c r="S10" s="68"/>
      <c r="T10" s="68"/>
      <c r="U10" s="68"/>
      <c r="V10" s="26" t="s">
        <v>164</v>
      </c>
    </row>
    <row r="11" spans="1:24" ht="15.75" customHeight="1" thickBot="1" x14ac:dyDescent="0.3">
      <c r="B11" s="22"/>
      <c r="C11" s="22"/>
      <c r="D11" s="22"/>
      <c r="E11" s="69"/>
      <c r="F11" s="69"/>
      <c r="G11" s="69"/>
      <c r="H11" s="6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2"/>
    </row>
    <row r="12" spans="1:24" ht="29.25" customHeight="1" thickBot="1" x14ac:dyDescent="0.3">
      <c r="A12" s="66" t="s">
        <v>1</v>
      </c>
      <c r="B12" s="79" t="s">
        <v>2</v>
      </c>
      <c r="C12" s="80"/>
      <c r="D12" s="81"/>
      <c r="E12" s="85" t="s">
        <v>3</v>
      </c>
      <c r="F12" s="87" t="s">
        <v>4</v>
      </c>
      <c r="G12" s="88"/>
      <c r="H12" s="89"/>
      <c r="I12" s="79" t="s">
        <v>5</v>
      </c>
      <c r="J12" s="81"/>
      <c r="K12" s="75" t="s">
        <v>6</v>
      </c>
      <c r="L12" s="75"/>
      <c r="M12" s="75"/>
      <c r="N12" s="75"/>
      <c r="O12" s="75"/>
      <c r="P12" s="75" t="s">
        <v>7</v>
      </c>
      <c r="Q12" s="75"/>
      <c r="R12" s="75"/>
      <c r="S12" s="75" t="s">
        <v>8</v>
      </c>
      <c r="T12" s="75"/>
      <c r="U12" s="75"/>
      <c r="V12" s="101" t="s">
        <v>9</v>
      </c>
    </row>
    <row r="13" spans="1:24" ht="28.5" x14ac:dyDescent="0.25">
      <c r="A13" s="67"/>
      <c r="B13" s="82"/>
      <c r="C13" s="83"/>
      <c r="D13" s="84"/>
      <c r="E13" s="86"/>
      <c r="F13" s="27" t="s">
        <v>10</v>
      </c>
      <c r="G13" s="27" t="s">
        <v>11</v>
      </c>
      <c r="H13" s="3" t="s">
        <v>12</v>
      </c>
      <c r="I13" s="4" t="s">
        <v>126</v>
      </c>
      <c r="J13" s="4" t="s">
        <v>127</v>
      </c>
      <c r="K13" s="28" t="s">
        <v>13</v>
      </c>
      <c r="L13" s="27" t="s">
        <v>10</v>
      </c>
      <c r="M13" s="27" t="s">
        <v>11</v>
      </c>
      <c r="N13" s="3" t="s">
        <v>12</v>
      </c>
      <c r="O13" s="28" t="s">
        <v>14</v>
      </c>
      <c r="P13" s="28" t="s">
        <v>15</v>
      </c>
      <c r="Q13" s="28" t="s">
        <v>16</v>
      </c>
      <c r="R13" s="28" t="s">
        <v>17</v>
      </c>
      <c r="S13" s="28" t="s">
        <v>15</v>
      </c>
      <c r="T13" s="28" t="s">
        <v>16</v>
      </c>
      <c r="U13" s="28" t="s">
        <v>17</v>
      </c>
      <c r="V13" s="5"/>
    </row>
    <row r="14" spans="1:24" s="6" customFormat="1" x14ac:dyDescent="0.25">
      <c r="A14" s="70" t="s">
        <v>18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4" s="7" customFormat="1" x14ac:dyDescent="0.25">
      <c r="A15" s="71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4" s="7" customFormat="1" x14ac:dyDescent="0.25">
      <c r="A16" s="31"/>
      <c r="B16" s="43" t="s">
        <v>20</v>
      </c>
      <c r="C16" s="42" t="s">
        <v>21</v>
      </c>
      <c r="D16" s="41" t="s">
        <v>22</v>
      </c>
      <c r="E16" s="58">
        <v>40</v>
      </c>
      <c r="F16" s="40">
        <v>40</v>
      </c>
      <c r="G16" s="40">
        <v>0</v>
      </c>
      <c r="H16" s="40">
        <v>0</v>
      </c>
      <c r="I16" s="39">
        <v>1920</v>
      </c>
      <c r="J16" s="39">
        <v>2040</v>
      </c>
      <c r="K16" s="45">
        <f>I16*J16/1000000</f>
        <v>3.9167999999999998</v>
      </c>
      <c r="L16" s="45">
        <f>$K16*F16</f>
        <v>156.672</v>
      </c>
      <c r="M16" s="45">
        <f>$K16*G16</f>
        <v>0</v>
      </c>
      <c r="N16" s="45">
        <f>$K16*H16</f>
        <v>0</v>
      </c>
      <c r="O16" s="38">
        <f>SUM(L16:N16)</f>
        <v>156.672</v>
      </c>
      <c r="P16" s="8"/>
      <c r="Q16" s="8"/>
      <c r="R16" s="36">
        <f>P16+Q16</f>
        <v>0</v>
      </c>
      <c r="S16" s="36">
        <f>O16*P16</f>
        <v>0</v>
      </c>
      <c r="T16" s="36">
        <f>Q16*O16</f>
        <v>0</v>
      </c>
      <c r="U16" s="36">
        <f>S16+T16</f>
        <v>0</v>
      </c>
      <c r="V16" s="35" t="s">
        <v>128</v>
      </c>
      <c r="W16" s="7">
        <v>0</v>
      </c>
      <c r="X16" s="7">
        <f>W16*E16</f>
        <v>0</v>
      </c>
    </row>
    <row r="17" spans="1:24" s="7" customFormat="1" x14ac:dyDescent="0.25">
      <c r="A17" s="31"/>
      <c r="B17" s="44" t="s">
        <v>29</v>
      </c>
      <c r="C17" s="42" t="s">
        <v>21</v>
      </c>
      <c r="D17" s="41" t="s">
        <v>22</v>
      </c>
      <c r="E17" s="58">
        <v>18</v>
      </c>
      <c r="F17" s="40">
        <v>18</v>
      </c>
      <c r="G17" s="40">
        <v>0</v>
      </c>
      <c r="H17" s="40">
        <v>0</v>
      </c>
      <c r="I17" s="39">
        <v>1920</v>
      </c>
      <c r="J17" s="39">
        <v>865</v>
      </c>
      <c r="K17" s="45">
        <v>1.6608000000000001</v>
      </c>
      <c r="L17" s="45">
        <f t="shared" ref="L17:L47" si="0">$K17*F17</f>
        <v>29.894400000000001</v>
      </c>
      <c r="M17" s="45">
        <f t="shared" ref="M17:M47" si="1">$K17*G17</f>
        <v>0</v>
      </c>
      <c r="N17" s="45">
        <f t="shared" ref="N17:N47" si="2">$K17*H17</f>
        <v>0</v>
      </c>
      <c r="O17" s="38">
        <f t="shared" ref="O17:O47" si="3">SUM(L17:N17)</f>
        <v>29.894400000000001</v>
      </c>
      <c r="P17" s="8"/>
      <c r="Q17" s="8"/>
      <c r="R17" s="36">
        <f t="shared" ref="R17:R47" si="4">P17+Q17</f>
        <v>0</v>
      </c>
      <c r="S17" s="36">
        <f t="shared" ref="S17:S47" si="5">O17*P17</f>
        <v>0</v>
      </c>
      <c r="T17" s="36">
        <f t="shared" ref="T17:T47" si="6">Q17*O17</f>
        <v>0</v>
      </c>
      <c r="U17" s="36">
        <f t="shared" ref="U17:U47" si="7">S17+T17</f>
        <v>0</v>
      </c>
      <c r="V17" s="35" t="s">
        <v>24</v>
      </c>
      <c r="W17" s="7">
        <v>1</v>
      </c>
      <c r="X17" s="7">
        <f t="shared" ref="X17:X47" si="8">W17*E17</f>
        <v>18</v>
      </c>
    </row>
    <row r="18" spans="1:24" s="7" customFormat="1" x14ac:dyDescent="0.25">
      <c r="A18" s="31"/>
      <c r="B18" s="44" t="s">
        <v>30</v>
      </c>
      <c r="C18" s="42" t="s">
        <v>21</v>
      </c>
      <c r="D18" s="41" t="s">
        <v>22</v>
      </c>
      <c r="E18" s="58">
        <v>8</v>
      </c>
      <c r="F18" s="40">
        <v>8</v>
      </c>
      <c r="G18" s="40">
        <v>0</v>
      </c>
      <c r="H18" s="40">
        <v>0</v>
      </c>
      <c r="I18" s="39">
        <v>1920</v>
      </c>
      <c r="J18" s="39">
        <v>940</v>
      </c>
      <c r="K18" s="45">
        <v>1.8048</v>
      </c>
      <c r="L18" s="45">
        <f t="shared" si="0"/>
        <v>14.4384</v>
      </c>
      <c r="M18" s="45">
        <f t="shared" si="1"/>
        <v>0</v>
      </c>
      <c r="N18" s="45">
        <f t="shared" si="2"/>
        <v>0</v>
      </c>
      <c r="O18" s="38">
        <f t="shared" si="3"/>
        <v>14.4384</v>
      </c>
      <c r="P18" s="8"/>
      <c r="Q18" s="8"/>
      <c r="R18" s="36">
        <f t="shared" si="4"/>
        <v>0</v>
      </c>
      <c r="S18" s="36">
        <f t="shared" si="5"/>
        <v>0</v>
      </c>
      <c r="T18" s="36">
        <f t="shared" si="6"/>
        <v>0</v>
      </c>
      <c r="U18" s="36">
        <f t="shared" si="7"/>
        <v>0</v>
      </c>
      <c r="V18" s="35" t="s">
        <v>128</v>
      </c>
      <c r="W18" s="7">
        <v>0</v>
      </c>
      <c r="X18" s="7">
        <f t="shared" si="8"/>
        <v>0</v>
      </c>
    </row>
    <row r="19" spans="1:24" s="7" customFormat="1" x14ac:dyDescent="0.25">
      <c r="A19" s="31"/>
      <c r="B19" s="44" t="s">
        <v>31</v>
      </c>
      <c r="C19" s="42" t="s">
        <v>21</v>
      </c>
      <c r="D19" s="41" t="s">
        <v>22</v>
      </c>
      <c r="E19" s="58">
        <v>8</v>
      </c>
      <c r="F19" s="40">
        <v>8</v>
      </c>
      <c r="G19" s="40">
        <v>0</v>
      </c>
      <c r="H19" s="40">
        <v>0</v>
      </c>
      <c r="I19" s="39">
        <v>1920</v>
      </c>
      <c r="J19" s="39">
        <v>940</v>
      </c>
      <c r="K19" s="45">
        <v>1.8048</v>
      </c>
      <c r="L19" s="45">
        <f t="shared" si="0"/>
        <v>14.4384</v>
      </c>
      <c r="M19" s="45">
        <f t="shared" si="1"/>
        <v>0</v>
      </c>
      <c r="N19" s="45">
        <f t="shared" si="2"/>
        <v>0</v>
      </c>
      <c r="O19" s="38">
        <f t="shared" si="3"/>
        <v>14.4384</v>
      </c>
      <c r="P19" s="8"/>
      <c r="Q19" s="8"/>
      <c r="R19" s="36">
        <f t="shared" si="4"/>
        <v>0</v>
      </c>
      <c r="S19" s="36">
        <f t="shared" si="5"/>
        <v>0</v>
      </c>
      <c r="T19" s="36">
        <f t="shared" si="6"/>
        <v>0</v>
      </c>
      <c r="U19" s="36">
        <f t="shared" si="7"/>
        <v>0</v>
      </c>
      <c r="V19" s="35" t="s">
        <v>24</v>
      </c>
      <c r="W19" s="7">
        <v>1</v>
      </c>
      <c r="X19" s="7">
        <f t="shared" si="8"/>
        <v>8</v>
      </c>
    </row>
    <row r="20" spans="1:24" s="7" customFormat="1" x14ac:dyDescent="0.25">
      <c r="A20" s="31"/>
      <c r="B20" s="44" t="s">
        <v>32</v>
      </c>
      <c r="C20" s="42" t="s">
        <v>21</v>
      </c>
      <c r="D20" s="41" t="s">
        <v>22</v>
      </c>
      <c r="E20" s="58">
        <v>8</v>
      </c>
      <c r="F20" s="40">
        <v>8</v>
      </c>
      <c r="G20" s="40">
        <v>0</v>
      </c>
      <c r="H20" s="40">
        <v>0</v>
      </c>
      <c r="I20" s="39">
        <v>1920</v>
      </c>
      <c r="J20" s="39">
        <v>940</v>
      </c>
      <c r="K20" s="45">
        <v>1.8048</v>
      </c>
      <c r="L20" s="45">
        <f t="shared" si="0"/>
        <v>14.4384</v>
      </c>
      <c r="M20" s="45">
        <f t="shared" si="1"/>
        <v>0</v>
      </c>
      <c r="N20" s="45">
        <f t="shared" si="2"/>
        <v>0</v>
      </c>
      <c r="O20" s="38">
        <f>SUM(L20:N20)</f>
        <v>14.4384</v>
      </c>
      <c r="P20" s="8"/>
      <c r="Q20" s="8"/>
      <c r="R20" s="36">
        <f t="shared" si="4"/>
        <v>0</v>
      </c>
      <c r="S20" s="36">
        <f t="shared" si="5"/>
        <v>0</v>
      </c>
      <c r="T20" s="36">
        <f t="shared" si="6"/>
        <v>0</v>
      </c>
      <c r="U20" s="36">
        <f t="shared" si="7"/>
        <v>0</v>
      </c>
      <c r="V20" s="35" t="s">
        <v>128</v>
      </c>
      <c r="W20" s="7">
        <v>0</v>
      </c>
      <c r="X20" s="7">
        <f t="shared" si="8"/>
        <v>0</v>
      </c>
    </row>
    <row r="21" spans="1:24" s="7" customFormat="1" x14ac:dyDescent="0.25">
      <c r="A21" s="31"/>
      <c r="B21" s="44" t="s">
        <v>33</v>
      </c>
      <c r="C21" s="42" t="s">
        <v>21</v>
      </c>
      <c r="D21" s="41" t="s">
        <v>22</v>
      </c>
      <c r="E21" s="58">
        <v>8</v>
      </c>
      <c r="F21" s="40">
        <v>8</v>
      </c>
      <c r="G21" s="40">
        <v>0</v>
      </c>
      <c r="H21" s="40">
        <v>0</v>
      </c>
      <c r="I21" s="39">
        <v>1920</v>
      </c>
      <c r="J21" s="39">
        <v>940</v>
      </c>
      <c r="K21" s="45">
        <v>1.8048</v>
      </c>
      <c r="L21" s="45">
        <f t="shared" si="0"/>
        <v>14.4384</v>
      </c>
      <c r="M21" s="45">
        <f t="shared" si="1"/>
        <v>0</v>
      </c>
      <c r="N21" s="45">
        <f t="shared" si="2"/>
        <v>0</v>
      </c>
      <c r="O21" s="38">
        <f t="shared" si="3"/>
        <v>14.4384</v>
      </c>
      <c r="P21" s="8"/>
      <c r="Q21" s="8"/>
      <c r="R21" s="36">
        <f t="shared" si="4"/>
        <v>0</v>
      </c>
      <c r="S21" s="36">
        <f t="shared" si="5"/>
        <v>0</v>
      </c>
      <c r="T21" s="36">
        <f t="shared" si="6"/>
        <v>0</v>
      </c>
      <c r="U21" s="36">
        <f t="shared" si="7"/>
        <v>0</v>
      </c>
      <c r="V21" s="35" t="s">
        <v>24</v>
      </c>
      <c r="W21" s="7">
        <v>1</v>
      </c>
      <c r="X21" s="7">
        <f t="shared" si="8"/>
        <v>8</v>
      </c>
    </row>
    <row r="22" spans="1:24" s="7" customFormat="1" x14ac:dyDescent="0.25">
      <c r="A22" s="31"/>
      <c r="B22" s="44" t="s">
        <v>35</v>
      </c>
      <c r="C22" s="42" t="s">
        <v>21</v>
      </c>
      <c r="D22" s="41" t="s">
        <v>22</v>
      </c>
      <c r="E22" s="58">
        <v>24</v>
      </c>
      <c r="F22" s="40">
        <v>24</v>
      </c>
      <c r="G22" s="40">
        <v>0</v>
      </c>
      <c r="H22" s="40">
        <v>0</v>
      </c>
      <c r="I22" s="39">
        <v>1920</v>
      </c>
      <c r="J22" s="39">
        <v>2620</v>
      </c>
      <c r="K22" s="45">
        <v>5.1072000000000006</v>
      </c>
      <c r="L22" s="45">
        <f t="shared" si="0"/>
        <v>122.57280000000002</v>
      </c>
      <c r="M22" s="45">
        <f t="shared" si="1"/>
        <v>0</v>
      </c>
      <c r="N22" s="45">
        <f t="shared" si="2"/>
        <v>0</v>
      </c>
      <c r="O22" s="38">
        <f t="shared" si="3"/>
        <v>122.57280000000002</v>
      </c>
      <c r="P22" s="8"/>
      <c r="Q22" s="8"/>
      <c r="R22" s="36">
        <f t="shared" si="4"/>
        <v>0</v>
      </c>
      <c r="S22" s="36">
        <f t="shared" si="5"/>
        <v>0</v>
      </c>
      <c r="T22" s="36">
        <f t="shared" si="6"/>
        <v>0</v>
      </c>
      <c r="U22" s="36">
        <f t="shared" si="7"/>
        <v>0</v>
      </c>
      <c r="V22" s="35" t="s">
        <v>128</v>
      </c>
      <c r="W22" s="7">
        <v>0</v>
      </c>
      <c r="X22" s="7">
        <f t="shared" si="8"/>
        <v>0</v>
      </c>
    </row>
    <row r="23" spans="1:24" s="7" customFormat="1" x14ac:dyDescent="0.25">
      <c r="A23" s="31"/>
      <c r="B23" s="44" t="s">
        <v>36</v>
      </c>
      <c r="C23" s="42" t="s">
        <v>21</v>
      </c>
      <c r="D23" s="41" t="s">
        <v>22</v>
      </c>
      <c r="E23" s="58">
        <v>6</v>
      </c>
      <c r="F23" s="40">
        <v>6</v>
      </c>
      <c r="G23" s="40">
        <v>0</v>
      </c>
      <c r="H23" s="40">
        <v>0</v>
      </c>
      <c r="I23" s="39">
        <v>1920</v>
      </c>
      <c r="J23" s="39">
        <v>2240</v>
      </c>
      <c r="K23" s="45">
        <v>4.3007999999999997</v>
      </c>
      <c r="L23" s="45">
        <f t="shared" si="0"/>
        <v>25.8048</v>
      </c>
      <c r="M23" s="45">
        <f t="shared" si="1"/>
        <v>0</v>
      </c>
      <c r="N23" s="45">
        <f t="shared" si="2"/>
        <v>0</v>
      </c>
      <c r="O23" s="38">
        <f t="shared" si="3"/>
        <v>25.8048</v>
      </c>
      <c r="P23" s="8"/>
      <c r="Q23" s="8"/>
      <c r="R23" s="36">
        <f t="shared" si="4"/>
        <v>0</v>
      </c>
      <c r="S23" s="36">
        <f t="shared" si="5"/>
        <v>0</v>
      </c>
      <c r="T23" s="36">
        <f t="shared" si="6"/>
        <v>0</v>
      </c>
      <c r="U23" s="36">
        <f t="shared" si="7"/>
        <v>0</v>
      </c>
      <c r="V23" s="35" t="s">
        <v>25</v>
      </c>
      <c r="W23" s="7">
        <v>2</v>
      </c>
      <c r="X23" s="7">
        <f t="shared" si="8"/>
        <v>12</v>
      </c>
    </row>
    <row r="24" spans="1:24" s="7" customFormat="1" x14ac:dyDescent="0.25">
      <c r="A24" s="31"/>
      <c r="B24" s="44" t="s">
        <v>37</v>
      </c>
      <c r="C24" s="42" t="s">
        <v>21</v>
      </c>
      <c r="D24" s="41" t="s">
        <v>22</v>
      </c>
      <c r="E24" s="58">
        <v>2</v>
      </c>
      <c r="F24" s="40">
        <v>2</v>
      </c>
      <c r="G24" s="40">
        <v>0</v>
      </c>
      <c r="H24" s="40">
        <v>0</v>
      </c>
      <c r="I24" s="39">
        <v>1920</v>
      </c>
      <c r="J24" s="39">
        <v>2065</v>
      </c>
      <c r="K24" s="45">
        <v>3.9647999999999999</v>
      </c>
      <c r="L24" s="45">
        <f t="shared" si="0"/>
        <v>7.9295999999999998</v>
      </c>
      <c r="M24" s="45">
        <f t="shared" si="1"/>
        <v>0</v>
      </c>
      <c r="N24" s="45">
        <f t="shared" si="2"/>
        <v>0</v>
      </c>
      <c r="O24" s="38">
        <f t="shared" si="3"/>
        <v>7.9295999999999998</v>
      </c>
      <c r="P24" s="8"/>
      <c r="Q24" s="8"/>
      <c r="R24" s="36">
        <f t="shared" si="4"/>
        <v>0</v>
      </c>
      <c r="S24" s="36">
        <f t="shared" si="5"/>
        <v>0</v>
      </c>
      <c r="T24" s="36">
        <f t="shared" si="6"/>
        <v>0</v>
      </c>
      <c r="U24" s="36">
        <f t="shared" si="7"/>
        <v>0</v>
      </c>
      <c r="V24" s="35" t="s">
        <v>24</v>
      </c>
      <c r="W24" s="7">
        <v>1</v>
      </c>
      <c r="X24" s="7">
        <f t="shared" si="8"/>
        <v>2</v>
      </c>
    </row>
    <row r="25" spans="1:24" s="7" customFormat="1" x14ac:dyDescent="0.25">
      <c r="A25" s="31"/>
      <c r="B25" s="44" t="s">
        <v>38</v>
      </c>
      <c r="C25" s="42" t="s">
        <v>21</v>
      </c>
      <c r="D25" s="41" t="s">
        <v>22</v>
      </c>
      <c r="E25" s="58">
        <v>16</v>
      </c>
      <c r="F25" s="40">
        <v>16</v>
      </c>
      <c r="G25" s="40">
        <v>0</v>
      </c>
      <c r="H25" s="40">
        <v>0</v>
      </c>
      <c r="I25" s="39">
        <v>1920</v>
      </c>
      <c r="J25" s="39">
        <v>890</v>
      </c>
      <c r="K25" s="45">
        <v>1.7088000000000001</v>
      </c>
      <c r="L25" s="45">
        <f t="shared" si="0"/>
        <v>27.340800000000002</v>
      </c>
      <c r="M25" s="45">
        <f t="shared" si="1"/>
        <v>0</v>
      </c>
      <c r="N25" s="45">
        <f t="shared" si="2"/>
        <v>0</v>
      </c>
      <c r="O25" s="38">
        <f t="shared" si="3"/>
        <v>27.340800000000002</v>
      </c>
      <c r="P25" s="8"/>
      <c r="Q25" s="8"/>
      <c r="R25" s="36">
        <f t="shared" si="4"/>
        <v>0</v>
      </c>
      <c r="S25" s="36">
        <f t="shared" si="5"/>
        <v>0</v>
      </c>
      <c r="T25" s="36">
        <f t="shared" si="6"/>
        <v>0</v>
      </c>
      <c r="U25" s="36">
        <f t="shared" si="7"/>
        <v>0</v>
      </c>
      <c r="V25" s="35" t="s">
        <v>24</v>
      </c>
      <c r="W25" s="7">
        <v>1</v>
      </c>
      <c r="X25" s="7">
        <f t="shared" si="8"/>
        <v>16</v>
      </c>
    </row>
    <row r="26" spans="1:24" s="7" customFormat="1" x14ac:dyDescent="0.25">
      <c r="A26" s="31"/>
      <c r="B26" s="44" t="s">
        <v>54</v>
      </c>
      <c r="C26" s="42" t="s">
        <v>141</v>
      </c>
      <c r="D26" s="41" t="s">
        <v>22</v>
      </c>
      <c r="E26" s="58">
        <v>53</v>
      </c>
      <c r="F26" s="40">
        <v>0</v>
      </c>
      <c r="G26" s="40">
        <v>53</v>
      </c>
      <c r="H26" s="40">
        <v>0</v>
      </c>
      <c r="I26" s="39">
        <v>1920</v>
      </c>
      <c r="J26" s="39">
        <v>1740</v>
      </c>
      <c r="K26" s="45">
        <v>3.3408000000000002</v>
      </c>
      <c r="L26" s="45">
        <f t="shared" si="0"/>
        <v>0</v>
      </c>
      <c r="M26" s="45">
        <f t="shared" si="1"/>
        <v>177.06240000000003</v>
      </c>
      <c r="N26" s="45">
        <f t="shared" si="2"/>
        <v>0</v>
      </c>
      <c r="O26" s="38">
        <f t="shared" si="3"/>
        <v>177.06240000000003</v>
      </c>
      <c r="P26" s="8"/>
      <c r="Q26" s="8"/>
      <c r="R26" s="36">
        <f t="shared" si="4"/>
        <v>0</v>
      </c>
      <c r="S26" s="36">
        <f t="shared" si="5"/>
        <v>0</v>
      </c>
      <c r="T26" s="36">
        <f t="shared" si="6"/>
        <v>0</v>
      </c>
      <c r="U26" s="36">
        <f t="shared" si="7"/>
        <v>0</v>
      </c>
      <c r="V26" s="35" t="s">
        <v>128</v>
      </c>
      <c r="W26" s="7">
        <v>0</v>
      </c>
      <c r="X26" s="7">
        <f t="shared" si="8"/>
        <v>0</v>
      </c>
    </row>
    <row r="27" spans="1:24" s="7" customFormat="1" x14ac:dyDescent="0.25">
      <c r="A27" s="31"/>
      <c r="B27" s="44" t="s">
        <v>55</v>
      </c>
      <c r="C27" s="42" t="s">
        <v>141</v>
      </c>
      <c r="D27" s="41" t="s">
        <v>22</v>
      </c>
      <c r="E27" s="58">
        <v>15</v>
      </c>
      <c r="F27" s="40">
        <v>0</v>
      </c>
      <c r="G27" s="40">
        <v>15</v>
      </c>
      <c r="H27" s="40">
        <v>0</v>
      </c>
      <c r="I27" s="39">
        <v>1920</v>
      </c>
      <c r="J27" s="39">
        <v>1740</v>
      </c>
      <c r="K27" s="45">
        <v>3.3408000000000002</v>
      </c>
      <c r="L27" s="45">
        <f t="shared" si="0"/>
        <v>0</v>
      </c>
      <c r="M27" s="45">
        <f t="shared" si="1"/>
        <v>50.112000000000002</v>
      </c>
      <c r="N27" s="45">
        <f t="shared" si="2"/>
        <v>0</v>
      </c>
      <c r="O27" s="38">
        <f t="shared" si="3"/>
        <v>50.112000000000002</v>
      </c>
      <c r="P27" s="8"/>
      <c r="Q27" s="8"/>
      <c r="R27" s="36">
        <f t="shared" si="4"/>
        <v>0</v>
      </c>
      <c r="S27" s="36">
        <f t="shared" si="5"/>
        <v>0</v>
      </c>
      <c r="T27" s="36">
        <f t="shared" si="6"/>
        <v>0</v>
      </c>
      <c r="U27" s="36">
        <f t="shared" si="7"/>
        <v>0</v>
      </c>
      <c r="V27" s="35" t="s">
        <v>24</v>
      </c>
      <c r="W27" s="7">
        <v>1</v>
      </c>
      <c r="X27" s="7">
        <f t="shared" si="8"/>
        <v>15</v>
      </c>
    </row>
    <row r="28" spans="1:24" s="7" customFormat="1" ht="16.5" customHeight="1" x14ac:dyDescent="0.25">
      <c r="A28" s="31"/>
      <c r="B28" s="44" t="s">
        <v>56</v>
      </c>
      <c r="C28" s="42" t="s">
        <v>141</v>
      </c>
      <c r="D28" s="41" t="s">
        <v>22</v>
      </c>
      <c r="E28" s="58">
        <v>2</v>
      </c>
      <c r="F28" s="40">
        <v>0</v>
      </c>
      <c r="G28" s="40">
        <v>2</v>
      </c>
      <c r="H28" s="40">
        <v>0</v>
      </c>
      <c r="I28" s="39">
        <v>1920</v>
      </c>
      <c r="J28" s="39">
        <v>1740</v>
      </c>
      <c r="K28" s="45">
        <v>3.3408000000000002</v>
      </c>
      <c r="L28" s="45">
        <f t="shared" si="0"/>
        <v>0</v>
      </c>
      <c r="M28" s="45">
        <f t="shared" si="1"/>
        <v>6.6816000000000004</v>
      </c>
      <c r="N28" s="45">
        <f t="shared" si="2"/>
        <v>0</v>
      </c>
      <c r="O28" s="38">
        <f t="shared" si="3"/>
        <v>6.6816000000000004</v>
      </c>
      <c r="P28" s="8"/>
      <c r="Q28" s="8"/>
      <c r="R28" s="36">
        <f t="shared" si="4"/>
        <v>0</v>
      </c>
      <c r="S28" s="36">
        <f t="shared" si="5"/>
        <v>0</v>
      </c>
      <c r="T28" s="36">
        <f t="shared" si="6"/>
        <v>0</v>
      </c>
      <c r="U28" s="36">
        <f t="shared" si="7"/>
        <v>0</v>
      </c>
      <c r="V28" s="35" t="s">
        <v>140</v>
      </c>
      <c r="W28" s="7">
        <v>2</v>
      </c>
      <c r="X28" s="7">
        <f t="shared" si="8"/>
        <v>4</v>
      </c>
    </row>
    <row r="29" spans="1:24" s="7" customFormat="1" x14ac:dyDescent="0.25">
      <c r="A29" s="31"/>
      <c r="B29" s="44" t="s">
        <v>58</v>
      </c>
      <c r="C29" s="42" t="s">
        <v>141</v>
      </c>
      <c r="D29" s="41" t="s">
        <v>22</v>
      </c>
      <c r="E29" s="58">
        <v>16</v>
      </c>
      <c r="F29" s="40">
        <v>0</v>
      </c>
      <c r="G29" s="40">
        <v>16</v>
      </c>
      <c r="H29" s="40">
        <v>0</v>
      </c>
      <c r="I29" s="39">
        <v>930</v>
      </c>
      <c r="J29" s="39">
        <v>1740</v>
      </c>
      <c r="K29" s="45">
        <v>1.6182000000000001</v>
      </c>
      <c r="L29" s="45">
        <f t="shared" si="0"/>
        <v>0</v>
      </c>
      <c r="M29" s="45">
        <f t="shared" si="1"/>
        <v>25.891200000000001</v>
      </c>
      <c r="N29" s="45">
        <f t="shared" si="2"/>
        <v>0</v>
      </c>
      <c r="O29" s="38">
        <f t="shared" si="3"/>
        <v>25.891200000000001</v>
      </c>
      <c r="P29" s="8"/>
      <c r="Q29" s="8"/>
      <c r="R29" s="36">
        <f t="shared" si="4"/>
        <v>0</v>
      </c>
      <c r="S29" s="36">
        <f t="shared" si="5"/>
        <v>0</v>
      </c>
      <c r="T29" s="36">
        <f t="shared" si="6"/>
        <v>0</v>
      </c>
      <c r="U29" s="36">
        <f t="shared" si="7"/>
        <v>0</v>
      </c>
      <c r="V29" s="35" t="s">
        <v>147</v>
      </c>
      <c r="W29" s="7">
        <v>0</v>
      </c>
      <c r="X29" s="7">
        <f t="shared" si="8"/>
        <v>0</v>
      </c>
    </row>
    <row r="30" spans="1:24" s="7" customFormat="1" x14ac:dyDescent="0.25">
      <c r="A30" s="31"/>
      <c r="B30" s="44" t="s">
        <v>65</v>
      </c>
      <c r="C30" s="42" t="s">
        <v>141</v>
      </c>
      <c r="D30" s="41" t="s">
        <v>22</v>
      </c>
      <c r="E30" s="58">
        <v>3</v>
      </c>
      <c r="F30" s="40">
        <v>0</v>
      </c>
      <c r="G30" s="40">
        <v>3</v>
      </c>
      <c r="H30" s="40">
        <v>0</v>
      </c>
      <c r="I30" s="39">
        <v>2510</v>
      </c>
      <c r="J30" s="39">
        <v>1340</v>
      </c>
      <c r="K30" s="45">
        <v>3.0683999999999996</v>
      </c>
      <c r="L30" s="45">
        <f t="shared" si="0"/>
        <v>0</v>
      </c>
      <c r="M30" s="45">
        <f t="shared" si="1"/>
        <v>9.2051999999999978</v>
      </c>
      <c r="N30" s="45">
        <f t="shared" si="2"/>
        <v>0</v>
      </c>
      <c r="O30" s="38">
        <f t="shared" si="3"/>
        <v>9.2051999999999978</v>
      </c>
      <c r="P30" s="8"/>
      <c r="Q30" s="8"/>
      <c r="R30" s="36">
        <f t="shared" si="4"/>
        <v>0</v>
      </c>
      <c r="S30" s="36">
        <f t="shared" si="5"/>
        <v>0</v>
      </c>
      <c r="T30" s="36">
        <f t="shared" si="6"/>
        <v>0</v>
      </c>
      <c r="U30" s="36">
        <f t="shared" si="7"/>
        <v>0</v>
      </c>
      <c r="V30" s="35" t="s">
        <v>128</v>
      </c>
      <c r="W30" s="7">
        <v>0</v>
      </c>
      <c r="X30" s="7">
        <f t="shared" si="8"/>
        <v>0</v>
      </c>
    </row>
    <row r="31" spans="1:24" s="7" customFormat="1" x14ac:dyDescent="0.25">
      <c r="A31" s="31"/>
      <c r="B31" s="44" t="s">
        <v>66</v>
      </c>
      <c r="C31" s="42" t="s">
        <v>141</v>
      </c>
      <c r="D31" s="41" t="s">
        <v>22</v>
      </c>
      <c r="E31" s="58">
        <v>4</v>
      </c>
      <c r="F31" s="40">
        <v>0</v>
      </c>
      <c r="G31" s="40">
        <v>4</v>
      </c>
      <c r="H31" s="40">
        <v>0</v>
      </c>
      <c r="I31" s="39">
        <v>2510</v>
      </c>
      <c r="J31" s="39">
        <v>1340</v>
      </c>
      <c r="K31" s="45">
        <v>3.0683999999999996</v>
      </c>
      <c r="L31" s="45">
        <f t="shared" si="0"/>
        <v>0</v>
      </c>
      <c r="M31" s="45">
        <f t="shared" si="1"/>
        <v>12.273599999999998</v>
      </c>
      <c r="N31" s="45">
        <f t="shared" si="2"/>
        <v>0</v>
      </c>
      <c r="O31" s="38">
        <f t="shared" si="3"/>
        <v>12.273599999999998</v>
      </c>
      <c r="P31" s="8"/>
      <c r="Q31" s="8"/>
      <c r="R31" s="36">
        <f t="shared" si="4"/>
        <v>0</v>
      </c>
      <c r="S31" s="36">
        <f t="shared" si="5"/>
        <v>0</v>
      </c>
      <c r="T31" s="36">
        <f t="shared" si="6"/>
        <v>0</v>
      </c>
      <c r="U31" s="36">
        <f t="shared" si="7"/>
        <v>0</v>
      </c>
      <c r="V31" s="35" t="s">
        <v>24</v>
      </c>
      <c r="W31" s="7">
        <v>1</v>
      </c>
      <c r="X31" s="7">
        <f t="shared" si="8"/>
        <v>4</v>
      </c>
    </row>
    <row r="32" spans="1:24" s="7" customFormat="1" x14ac:dyDescent="0.25">
      <c r="A32" s="31"/>
      <c r="B32" s="44" t="s">
        <v>67</v>
      </c>
      <c r="C32" s="42" t="s">
        <v>141</v>
      </c>
      <c r="D32" s="41" t="s">
        <v>22</v>
      </c>
      <c r="E32" s="58">
        <v>3</v>
      </c>
      <c r="F32" s="40">
        <v>0</v>
      </c>
      <c r="G32" s="40">
        <v>3</v>
      </c>
      <c r="H32" s="40">
        <v>0</v>
      </c>
      <c r="I32" s="39">
        <v>2580</v>
      </c>
      <c r="J32" s="39">
        <v>1400</v>
      </c>
      <c r="K32" s="45">
        <v>3.0683999999999996</v>
      </c>
      <c r="L32" s="45">
        <f t="shared" si="0"/>
        <v>0</v>
      </c>
      <c r="M32" s="45">
        <f t="shared" si="1"/>
        <v>9.2051999999999978</v>
      </c>
      <c r="N32" s="45">
        <f t="shared" si="2"/>
        <v>0</v>
      </c>
      <c r="O32" s="38">
        <f t="shared" si="3"/>
        <v>9.2051999999999978</v>
      </c>
      <c r="P32" s="8"/>
      <c r="Q32" s="8"/>
      <c r="R32" s="36">
        <f t="shared" si="4"/>
        <v>0</v>
      </c>
      <c r="S32" s="36">
        <f t="shared" si="5"/>
        <v>0</v>
      </c>
      <c r="T32" s="36">
        <f t="shared" si="6"/>
        <v>0</v>
      </c>
      <c r="U32" s="36">
        <f t="shared" si="7"/>
        <v>0</v>
      </c>
      <c r="V32" s="35" t="s">
        <v>128</v>
      </c>
      <c r="W32" s="7">
        <v>0</v>
      </c>
      <c r="X32" s="7">
        <f t="shared" si="8"/>
        <v>0</v>
      </c>
    </row>
    <row r="33" spans="1:24" s="7" customFormat="1" x14ac:dyDescent="0.25">
      <c r="A33" s="31"/>
      <c r="B33" s="44" t="s">
        <v>68</v>
      </c>
      <c r="C33" s="42" t="s">
        <v>141</v>
      </c>
      <c r="D33" s="41" t="s">
        <v>22</v>
      </c>
      <c r="E33" s="58">
        <v>4</v>
      </c>
      <c r="F33" s="40">
        <v>0</v>
      </c>
      <c r="G33" s="40">
        <v>4</v>
      </c>
      <c r="H33" s="40">
        <v>0</v>
      </c>
      <c r="I33" s="39">
        <v>2580</v>
      </c>
      <c r="J33" s="39">
        <v>1400</v>
      </c>
      <c r="K33" s="45">
        <v>3.0683999999999996</v>
      </c>
      <c r="L33" s="45">
        <f t="shared" si="0"/>
        <v>0</v>
      </c>
      <c r="M33" s="45">
        <f t="shared" si="1"/>
        <v>12.273599999999998</v>
      </c>
      <c r="N33" s="45">
        <f t="shared" si="2"/>
        <v>0</v>
      </c>
      <c r="O33" s="38">
        <f t="shared" si="3"/>
        <v>12.273599999999998</v>
      </c>
      <c r="P33" s="8"/>
      <c r="Q33" s="8"/>
      <c r="R33" s="36">
        <f t="shared" si="4"/>
        <v>0</v>
      </c>
      <c r="S33" s="36">
        <f t="shared" si="5"/>
        <v>0</v>
      </c>
      <c r="T33" s="36">
        <f t="shared" si="6"/>
        <v>0</v>
      </c>
      <c r="U33" s="36">
        <f t="shared" si="7"/>
        <v>0</v>
      </c>
      <c r="V33" s="35" t="s">
        <v>24</v>
      </c>
      <c r="W33" s="7">
        <v>1</v>
      </c>
      <c r="X33" s="7">
        <f t="shared" si="8"/>
        <v>4</v>
      </c>
    </row>
    <row r="34" spans="1:24" s="7" customFormat="1" x14ac:dyDescent="0.25">
      <c r="A34" s="31"/>
      <c r="B34" s="44" t="s">
        <v>69</v>
      </c>
      <c r="C34" s="42" t="s">
        <v>141</v>
      </c>
      <c r="D34" s="41" t="s">
        <v>22</v>
      </c>
      <c r="E34" s="58">
        <v>3</v>
      </c>
      <c r="F34" s="40">
        <v>0</v>
      </c>
      <c r="G34" s="40">
        <v>3</v>
      </c>
      <c r="H34" s="40">
        <v>0</v>
      </c>
      <c r="I34" s="39">
        <v>2580</v>
      </c>
      <c r="J34" s="39">
        <v>1550</v>
      </c>
      <c r="K34" s="45">
        <v>3.3563999999999998</v>
      </c>
      <c r="L34" s="45">
        <f t="shared" si="0"/>
        <v>0</v>
      </c>
      <c r="M34" s="45">
        <f t="shared" si="1"/>
        <v>10.069199999999999</v>
      </c>
      <c r="N34" s="45">
        <f t="shared" si="2"/>
        <v>0</v>
      </c>
      <c r="O34" s="38">
        <f t="shared" si="3"/>
        <v>10.069199999999999</v>
      </c>
      <c r="P34" s="8"/>
      <c r="Q34" s="8"/>
      <c r="R34" s="36">
        <f t="shared" si="4"/>
        <v>0</v>
      </c>
      <c r="S34" s="36">
        <f t="shared" si="5"/>
        <v>0</v>
      </c>
      <c r="T34" s="36">
        <f t="shared" si="6"/>
        <v>0</v>
      </c>
      <c r="U34" s="36">
        <f t="shared" si="7"/>
        <v>0</v>
      </c>
      <c r="V34" s="35" t="s">
        <v>128</v>
      </c>
      <c r="W34" s="7">
        <v>0</v>
      </c>
      <c r="X34" s="7">
        <f t="shared" si="8"/>
        <v>0</v>
      </c>
    </row>
    <row r="35" spans="1:24" s="7" customFormat="1" x14ac:dyDescent="0.25">
      <c r="A35" s="31"/>
      <c r="B35" s="44" t="s">
        <v>70</v>
      </c>
      <c r="C35" s="42" t="s">
        <v>141</v>
      </c>
      <c r="D35" s="41" t="s">
        <v>22</v>
      </c>
      <c r="E35" s="58">
        <v>4</v>
      </c>
      <c r="F35" s="40">
        <v>0</v>
      </c>
      <c r="G35" s="40">
        <v>4</v>
      </c>
      <c r="H35" s="40">
        <v>0</v>
      </c>
      <c r="I35" s="39">
        <v>2580</v>
      </c>
      <c r="J35" s="39">
        <v>1550</v>
      </c>
      <c r="K35" s="45">
        <v>3.3563999999999998</v>
      </c>
      <c r="L35" s="45">
        <f t="shared" si="0"/>
        <v>0</v>
      </c>
      <c r="M35" s="45">
        <f t="shared" si="1"/>
        <v>13.425599999999999</v>
      </c>
      <c r="N35" s="45">
        <f t="shared" si="2"/>
        <v>0</v>
      </c>
      <c r="O35" s="38">
        <f t="shared" si="3"/>
        <v>13.425599999999999</v>
      </c>
      <c r="P35" s="8"/>
      <c r="Q35" s="8"/>
      <c r="R35" s="36">
        <f t="shared" si="4"/>
        <v>0</v>
      </c>
      <c r="S35" s="36">
        <f t="shared" si="5"/>
        <v>0</v>
      </c>
      <c r="T35" s="36">
        <f t="shared" si="6"/>
        <v>0</v>
      </c>
      <c r="U35" s="36">
        <f t="shared" si="7"/>
        <v>0</v>
      </c>
      <c r="V35" s="35" t="s">
        <v>24</v>
      </c>
      <c r="W35" s="7">
        <v>1</v>
      </c>
      <c r="X35" s="7">
        <f t="shared" si="8"/>
        <v>4</v>
      </c>
    </row>
    <row r="36" spans="1:24" s="7" customFormat="1" x14ac:dyDescent="0.25">
      <c r="A36" s="31"/>
      <c r="B36" s="44" t="s">
        <v>71</v>
      </c>
      <c r="C36" s="42" t="s">
        <v>141</v>
      </c>
      <c r="D36" s="41" t="s">
        <v>22</v>
      </c>
      <c r="E36" s="58">
        <v>3</v>
      </c>
      <c r="F36" s="40">
        <v>0</v>
      </c>
      <c r="G36" s="40">
        <v>3</v>
      </c>
      <c r="H36" s="40">
        <v>0</v>
      </c>
      <c r="I36" s="39">
        <v>2510</v>
      </c>
      <c r="J36" s="39">
        <v>1490</v>
      </c>
      <c r="K36" s="45">
        <v>3.3563999999999998</v>
      </c>
      <c r="L36" s="45">
        <f t="shared" si="0"/>
        <v>0</v>
      </c>
      <c r="M36" s="45">
        <f t="shared" si="1"/>
        <v>10.069199999999999</v>
      </c>
      <c r="N36" s="45">
        <f t="shared" si="2"/>
        <v>0</v>
      </c>
      <c r="O36" s="38">
        <f t="shared" si="3"/>
        <v>10.069199999999999</v>
      </c>
      <c r="P36" s="8"/>
      <c r="Q36" s="8"/>
      <c r="R36" s="36">
        <f t="shared" si="4"/>
        <v>0</v>
      </c>
      <c r="S36" s="36">
        <f t="shared" si="5"/>
        <v>0</v>
      </c>
      <c r="T36" s="36">
        <f t="shared" si="6"/>
        <v>0</v>
      </c>
      <c r="U36" s="36">
        <f t="shared" si="7"/>
        <v>0</v>
      </c>
      <c r="V36" s="35" t="s">
        <v>128</v>
      </c>
      <c r="W36" s="7">
        <v>0</v>
      </c>
      <c r="X36" s="7">
        <f t="shared" si="8"/>
        <v>0</v>
      </c>
    </row>
    <row r="37" spans="1:24" s="7" customFormat="1" x14ac:dyDescent="0.25">
      <c r="A37" s="31"/>
      <c r="B37" s="44" t="s">
        <v>72</v>
      </c>
      <c r="C37" s="42" t="s">
        <v>141</v>
      </c>
      <c r="D37" s="41" t="s">
        <v>22</v>
      </c>
      <c r="E37" s="58">
        <v>4</v>
      </c>
      <c r="F37" s="40">
        <v>0</v>
      </c>
      <c r="G37" s="40">
        <v>4</v>
      </c>
      <c r="H37" s="40">
        <v>0</v>
      </c>
      <c r="I37" s="39">
        <v>2510</v>
      </c>
      <c r="J37" s="39">
        <v>1490</v>
      </c>
      <c r="K37" s="45">
        <v>3.3563999999999998</v>
      </c>
      <c r="L37" s="45">
        <f t="shared" si="0"/>
        <v>0</v>
      </c>
      <c r="M37" s="45">
        <f t="shared" si="1"/>
        <v>13.425599999999999</v>
      </c>
      <c r="N37" s="45">
        <f t="shared" si="2"/>
        <v>0</v>
      </c>
      <c r="O37" s="38">
        <f t="shared" si="3"/>
        <v>13.425599999999999</v>
      </c>
      <c r="P37" s="8"/>
      <c r="Q37" s="8"/>
      <c r="R37" s="36">
        <f t="shared" si="4"/>
        <v>0</v>
      </c>
      <c r="S37" s="36">
        <f t="shared" si="5"/>
        <v>0</v>
      </c>
      <c r="T37" s="36">
        <f t="shared" si="6"/>
        <v>0</v>
      </c>
      <c r="U37" s="36">
        <f t="shared" si="7"/>
        <v>0</v>
      </c>
      <c r="V37" s="35" t="s">
        <v>24</v>
      </c>
      <c r="W37" s="7">
        <v>1</v>
      </c>
      <c r="X37" s="7">
        <f t="shared" si="8"/>
        <v>4</v>
      </c>
    </row>
    <row r="38" spans="1:24" s="7" customFormat="1" x14ac:dyDescent="0.25">
      <c r="A38" s="31"/>
      <c r="B38" s="44" t="s">
        <v>73</v>
      </c>
      <c r="C38" s="42" t="s">
        <v>141</v>
      </c>
      <c r="D38" s="41" t="s">
        <v>22</v>
      </c>
      <c r="E38" s="58">
        <v>17</v>
      </c>
      <c r="F38" s="40">
        <v>0</v>
      </c>
      <c r="G38" s="40">
        <v>17</v>
      </c>
      <c r="H38" s="40">
        <v>0</v>
      </c>
      <c r="I38" s="39">
        <v>2510</v>
      </c>
      <c r="J38" s="39">
        <v>1540</v>
      </c>
      <c r="K38" s="45">
        <v>3.4523999999999999</v>
      </c>
      <c r="L38" s="45">
        <f t="shared" si="0"/>
        <v>0</v>
      </c>
      <c r="M38" s="45">
        <f t="shared" si="1"/>
        <v>58.690799999999996</v>
      </c>
      <c r="N38" s="45">
        <f t="shared" si="2"/>
        <v>0</v>
      </c>
      <c r="O38" s="38">
        <f t="shared" si="3"/>
        <v>58.690799999999996</v>
      </c>
      <c r="P38" s="8"/>
      <c r="Q38" s="8"/>
      <c r="R38" s="36">
        <f t="shared" si="4"/>
        <v>0</v>
      </c>
      <c r="S38" s="36">
        <f t="shared" si="5"/>
        <v>0</v>
      </c>
      <c r="T38" s="36">
        <f t="shared" si="6"/>
        <v>0</v>
      </c>
      <c r="U38" s="36">
        <f t="shared" si="7"/>
        <v>0</v>
      </c>
      <c r="V38" s="35" t="s">
        <v>128</v>
      </c>
      <c r="W38" s="7">
        <v>0</v>
      </c>
      <c r="X38" s="7">
        <f t="shared" si="8"/>
        <v>0</v>
      </c>
    </row>
    <row r="39" spans="1:24" s="7" customFormat="1" x14ac:dyDescent="0.25">
      <c r="A39" s="31"/>
      <c r="B39" s="44" t="s">
        <v>74</v>
      </c>
      <c r="C39" s="42" t="s">
        <v>141</v>
      </c>
      <c r="D39" s="41" t="s">
        <v>22</v>
      </c>
      <c r="E39" s="58">
        <v>4</v>
      </c>
      <c r="F39" s="40">
        <v>0</v>
      </c>
      <c r="G39" s="40">
        <v>4</v>
      </c>
      <c r="H39" s="40">
        <v>0</v>
      </c>
      <c r="I39" s="39">
        <v>2510</v>
      </c>
      <c r="J39" s="39">
        <v>1540</v>
      </c>
      <c r="K39" s="45">
        <v>3.4523999999999999</v>
      </c>
      <c r="L39" s="45">
        <f t="shared" si="0"/>
        <v>0</v>
      </c>
      <c r="M39" s="45">
        <f t="shared" si="1"/>
        <v>13.8096</v>
      </c>
      <c r="N39" s="45">
        <f t="shared" si="2"/>
        <v>0</v>
      </c>
      <c r="O39" s="38">
        <f t="shared" si="3"/>
        <v>13.8096</v>
      </c>
      <c r="P39" s="8"/>
      <c r="Q39" s="8"/>
      <c r="R39" s="36">
        <f t="shared" si="4"/>
        <v>0</v>
      </c>
      <c r="S39" s="36">
        <f t="shared" si="5"/>
        <v>0</v>
      </c>
      <c r="T39" s="36">
        <f t="shared" si="6"/>
        <v>0</v>
      </c>
      <c r="U39" s="36">
        <f t="shared" si="7"/>
        <v>0</v>
      </c>
      <c r="V39" s="35" t="s">
        <v>24</v>
      </c>
      <c r="W39" s="7">
        <v>1</v>
      </c>
      <c r="X39" s="7">
        <f t="shared" si="8"/>
        <v>4</v>
      </c>
    </row>
    <row r="40" spans="1:24" s="7" customFormat="1" x14ac:dyDescent="0.25">
      <c r="A40" s="31"/>
      <c r="B40" s="44" t="s">
        <v>75</v>
      </c>
      <c r="C40" s="42" t="s">
        <v>141</v>
      </c>
      <c r="D40" s="41" t="s">
        <v>22</v>
      </c>
      <c r="E40" s="58">
        <v>17</v>
      </c>
      <c r="F40" s="40">
        <v>0</v>
      </c>
      <c r="G40" s="40">
        <v>17</v>
      </c>
      <c r="H40" s="40">
        <v>0</v>
      </c>
      <c r="I40" s="39">
        <v>2510</v>
      </c>
      <c r="J40" s="39">
        <v>1540</v>
      </c>
      <c r="K40" s="45">
        <v>3.4523999999999999</v>
      </c>
      <c r="L40" s="45">
        <f t="shared" si="0"/>
        <v>0</v>
      </c>
      <c r="M40" s="45">
        <f t="shared" si="1"/>
        <v>58.690799999999996</v>
      </c>
      <c r="N40" s="45">
        <f t="shared" si="2"/>
        <v>0</v>
      </c>
      <c r="O40" s="38">
        <f t="shared" si="3"/>
        <v>58.690799999999996</v>
      </c>
      <c r="P40" s="8"/>
      <c r="Q40" s="8"/>
      <c r="R40" s="36">
        <f t="shared" si="4"/>
        <v>0</v>
      </c>
      <c r="S40" s="36">
        <f t="shared" si="5"/>
        <v>0</v>
      </c>
      <c r="T40" s="36">
        <f t="shared" si="6"/>
        <v>0</v>
      </c>
      <c r="U40" s="36">
        <f t="shared" si="7"/>
        <v>0</v>
      </c>
      <c r="V40" s="35" t="s">
        <v>128</v>
      </c>
      <c r="W40" s="7">
        <v>0</v>
      </c>
      <c r="X40" s="7">
        <f t="shared" si="8"/>
        <v>0</v>
      </c>
    </row>
    <row r="41" spans="1:24" s="7" customFormat="1" x14ac:dyDescent="0.25">
      <c r="A41" s="31"/>
      <c r="B41" s="44" t="s">
        <v>76</v>
      </c>
      <c r="C41" s="42" t="s">
        <v>141</v>
      </c>
      <c r="D41" s="41" t="s">
        <v>22</v>
      </c>
      <c r="E41" s="58">
        <v>3</v>
      </c>
      <c r="F41" s="40">
        <v>0</v>
      </c>
      <c r="G41" s="40">
        <v>3</v>
      </c>
      <c r="H41" s="40">
        <v>0</v>
      </c>
      <c r="I41" s="39">
        <v>2510</v>
      </c>
      <c r="J41" s="39">
        <v>1540</v>
      </c>
      <c r="K41" s="45">
        <v>3.4523999999999999</v>
      </c>
      <c r="L41" s="45">
        <f t="shared" si="0"/>
        <v>0</v>
      </c>
      <c r="M41" s="45">
        <f t="shared" si="1"/>
        <v>10.357199999999999</v>
      </c>
      <c r="N41" s="45">
        <f t="shared" si="2"/>
        <v>0</v>
      </c>
      <c r="O41" s="38">
        <f t="shared" si="3"/>
        <v>10.357199999999999</v>
      </c>
      <c r="P41" s="8"/>
      <c r="Q41" s="8"/>
      <c r="R41" s="36">
        <f t="shared" si="4"/>
        <v>0</v>
      </c>
      <c r="S41" s="36">
        <f t="shared" si="5"/>
        <v>0</v>
      </c>
      <c r="T41" s="36">
        <f t="shared" si="6"/>
        <v>0</v>
      </c>
      <c r="U41" s="36">
        <f t="shared" si="7"/>
        <v>0</v>
      </c>
      <c r="V41" s="35" t="s">
        <v>24</v>
      </c>
      <c r="W41" s="7">
        <v>1</v>
      </c>
      <c r="X41" s="7">
        <f t="shared" si="8"/>
        <v>3</v>
      </c>
    </row>
    <row r="42" spans="1:24" s="7" customFormat="1" x14ac:dyDescent="0.25">
      <c r="A42" s="31"/>
      <c r="B42" s="44" t="s">
        <v>78</v>
      </c>
      <c r="C42" s="42" t="s">
        <v>141</v>
      </c>
      <c r="D42" s="41" t="s">
        <v>22</v>
      </c>
      <c r="E42" s="58">
        <v>7</v>
      </c>
      <c r="F42" s="40">
        <v>0</v>
      </c>
      <c r="G42" s="40">
        <v>4</v>
      </c>
      <c r="H42" s="40">
        <v>3</v>
      </c>
      <c r="I42" s="39">
        <v>2510</v>
      </c>
      <c r="J42" s="39">
        <v>1740</v>
      </c>
      <c r="K42" s="45">
        <v>3.8363999999999994</v>
      </c>
      <c r="L42" s="45">
        <f t="shared" si="0"/>
        <v>0</v>
      </c>
      <c r="M42" s="45">
        <f t="shared" si="1"/>
        <v>15.345599999999997</v>
      </c>
      <c r="N42" s="45">
        <f t="shared" si="2"/>
        <v>11.509199999999998</v>
      </c>
      <c r="O42" s="38">
        <f t="shared" si="3"/>
        <v>26.854799999999997</v>
      </c>
      <c r="P42" s="8"/>
      <c r="Q42" s="8"/>
      <c r="R42" s="36">
        <f t="shared" si="4"/>
        <v>0</v>
      </c>
      <c r="S42" s="36">
        <f t="shared" si="5"/>
        <v>0</v>
      </c>
      <c r="T42" s="36">
        <f t="shared" si="6"/>
        <v>0</v>
      </c>
      <c r="U42" s="36">
        <f t="shared" si="7"/>
        <v>0</v>
      </c>
      <c r="V42" s="35" t="s">
        <v>128</v>
      </c>
      <c r="W42" s="7">
        <v>0</v>
      </c>
      <c r="X42" s="7">
        <f t="shared" si="8"/>
        <v>0</v>
      </c>
    </row>
    <row r="43" spans="1:24" s="7" customFormat="1" x14ac:dyDescent="0.25">
      <c r="A43" s="31"/>
      <c r="B43" s="44" t="s">
        <v>81</v>
      </c>
      <c r="C43" s="42" t="s">
        <v>141</v>
      </c>
      <c r="D43" s="41" t="s">
        <v>22</v>
      </c>
      <c r="E43" s="58">
        <v>7</v>
      </c>
      <c r="F43" s="40">
        <v>0</v>
      </c>
      <c r="G43" s="40">
        <v>7</v>
      </c>
      <c r="H43" s="40">
        <v>0</v>
      </c>
      <c r="I43" s="39">
        <v>2510</v>
      </c>
      <c r="J43" s="39">
        <v>1740</v>
      </c>
      <c r="K43" s="45">
        <v>3.8363999999999994</v>
      </c>
      <c r="L43" s="45">
        <f t="shared" si="0"/>
        <v>0</v>
      </c>
      <c r="M43" s="45">
        <f t="shared" si="1"/>
        <v>26.854799999999997</v>
      </c>
      <c r="N43" s="45">
        <f t="shared" si="2"/>
        <v>0</v>
      </c>
      <c r="O43" s="38">
        <f t="shared" si="3"/>
        <v>26.854799999999997</v>
      </c>
      <c r="P43" s="8"/>
      <c r="Q43" s="8"/>
      <c r="R43" s="36">
        <f t="shared" si="4"/>
        <v>0</v>
      </c>
      <c r="S43" s="36">
        <f t="shared" si="5"/>
        <v>0</v>
      </c>
      <c r="T43" s="36">
        <f t="shared" si="6"/>
        <v>0</v>
      </c>
      <c r="U43" s="36">
        <f t="shared" si="7"/>
        <v>0</v>
      </c>
      <c r="V43" s="35" t="s">
        <v>128</v>
      </c>
      <c r="W43" s="7">
        <v>0</v>
      </c>
      <c r="X43" s="7">
        <f t="shared" si="8"/>
        <v>0</v>
      </c>
    </row>
    <row r="44" spans="1:24" s="7" customFormat="1" x14ac:dyDescent="0.25">
      <c r="A44" s="31"/>
      <c r="B44" s="44" t="s">
        <v>90</v>
      </c>
      <c r="C44" s="42" t="s">
        <v>141</v>
      </c>
      <c r="D44" s="41" t="s">
        <v>22</v>
      </c>
      <c r="E44" s="58">
        <v>3</v>
      </c>
      <c r="F44" s="40">
        <v>0</v>
      </c>
      <c r="G44" s="40">
        <v>3</v>
      </c>
      <c r="H44" s="40">
        <v>0</v>
      </c>
      <c r="I44" s="39">
        <v>2510</v>
      </c>
      <c r="J44" s="39">
        <v>2340</v>
      </c>
      <c r="K44" s="45">
        <v>4.9883999999999995</v>
      </c>
      <c r="L44" s="45">
        <f t="shared" si="0"/>
        <v>0</v>
      </c>
      <c r="M44" s="45">
        <f t="shared" si="1"/>
        <v>14.965199999999999</v>
      </c>
      <c r="N44" s="45">
        <f t="shared" si="2"/>
        <v>0</v>
      </c>
      <c r="O44" s="38">
        <f t="shared" si="3"/>
        <v>14.965199999999999</v>
      </c>
      <c r="P44" s="8"/>
      <c r="Q44" s="8"/>
      <c r="R44" s="36">
        <f t="shared" si="4"/>
        <v>0</v>
      </c>
      <c r="S44" s="36">
        <f t="shared" si="5"/>
        <v>0</v>
      </c>
      <c r="T44" s="36">
        <f t="shared" si="6"/>
        <v>0</v>
      </c>
      <c r="U44" s="36">
        <f t="shared" si="7"/>
        <v>0</v>
      </c>
      <c r="V44" s="35" t="s">
        <v>128</v>
      </c>
      <c r="W44" s="7">
        <v>0</v>
      </c>
      <c r="X44" s="7">
        <f t="shared" si="8"/>
        <v>0</v>
      </c>
    </row>
    <row r="45" spans="1:24" s="7" customFormat="1" x14ac:dyDescent="0.25">
      <c r="A45" s="31"/>
      <c r="B45" s="44" t="s">
        <v>91</v>
      </c>
      <c r="C45" s="42" t="s">
        <v>141</v>
      </c>
      <c r="D45" s="41" t="s">
        <v>22</v>
      </c>
      <c r="E45" s="58">
        <v>4</v>
      </c>
      <c r="F45" s="40">
        <v>0</v>
      </c>
      <c r="G45" s="40">
        <v>4</v>
      </c>
      <c r="H45" s="40">
        <v>0</v>
      </c>
      <c r="I45" s="39">
        <v>2510</v>
      </c>
      <c r="J45" s="39">
        <v>2340</v>
      </c>
      <c r="K45" s="45">
        <v>4.9883999999999995</v>
      </c>
      <c r="L45" s="45">
        <f t="shared" si="0"/>
        <v>0</v>
      </c>
      <c r="M45" s="45">
        <f t="shared" si="1"/>
        <v>19.953599999999998</v>
      </c>
      <c r="N45" s="45">
        <f t="shared" si="2"/>
        <v>0</v>
      </c>
      <c r="O45" s="38">
        <f t="shared" si="3"/>
        <v>19.953599999999998</v>
      </c>
      <c r="P45" s="8"/>
      <c r="Q45" s="8"/>
      <c r="R45" s="36">
        <f t="shared" si="4"/>
        <v>0</v>
      </c>
      <c r="S45" s="36">
        <f t="shared" si="5"/>
        <v>0</v>
      </c>
      <c r="T45" s="36">
        <f t="shared" si="6"/>
        <v>0</v>
      </c>
      <c r="U45" s="36">
        <f t="shared" si="7"/>
        <v>0</v>
      </c>
      <c r="V45" s="35" t="s">
        <v>24</v>
      </c>
      <c r="W45" s="7">
        <v>1</v>
      </c>
      <c r="X45" s="7">
        <f t="shared" si="8"/>
        <v>4</v>
      </c>
    </row>
    <row r="46" spans="1:24" s="7" customFormat="1" x14ac:dyDescent="0.25">
      <c r="A46" s="31"/>
      <c r="B46" s="44" t="s">
        <v>92</v>
      </c>
      <c r="C46" s="42" t="s">
        <v>141</v>
      </c>
      <c r="D46" s="41" t="s">
        <v>22</v>
      </c>
      <c r="E46" s="58">
        <v>3</v>
      </c>
      <c r="F46" s="40">
        <v>0</v>
      </c>
      <c r="G46" s="40">
        <v>3</v>
      </c>
      <c r="H46" s="40">
        <v>0</v>
      </c>
      <c r="I46" s="39">
        <v>2510</v>
      </c>
      <c r="J46" s="39">
        <v>2340</v>
      </c>
      <c r="K46" s="45">
        <v>4.9883999999999995</v>
      </c>
      <c r="L46" s="45">
        <f t="shared" si="0"/>
        <v>0</v>
      </c>
      <c r="M46" s="45">
        <f t="shared" si="1"/>
        <v>14.965199999999999</v>
      </c>
      <c r="N46" s="45">
        <f t="shared" si="2"/>
        <v>0</v>
      </c>
      <c r="O46" s="38">
        <f t="shared" si="3"/>
        <v>14.965199999999999</v>
      </c>
      <c r="P46" s="8"/>
      <c r="Q46" s="8"/>
      <c r="R46" s="36">
        <f t="shared" si="4"/>
        <v>0</v>
      </c>
      <c r="S46" s="36">
        <f t="shared" si="5"/>
        <v>0</v>
      </c>
      <c r="T46" s="36">
        <f t="shared" si="6"/>
        <v>0</v>
      </c>
      <c r="U46" s="36">
        <f t="shared" si="7"/>
        <v>0</v>
      </c>
      <c r="V46" s="35" t="s">
        <v>128</v>
      </c>
      <c r="W46" s="7">
        <v>0</v>
      </c>
      <c r="X46" s="7">
        <f t="shared" si="8"/>
        <v>0</v>
      </c>
    </row>
    <row r="47" spans="1:24" s="7" customFormat="1" x14ac:dyDescent="0.25">
      <c r="A47" s="31"/>
      <c r="B47" s="44" t="s">
        <v>93</v>
      </c>
      <c r="C47" s="42" t="s">
        <v>141</v>
      </c>
      <c r="D47" s="41" t="s">
        <v>22</v>
      </c>
      <c r="E47" s="58">
        <v>4</v>
      </c>
      <c r="F47" s="40">
        <v>0</v>
      </c>
      <c r="G47" s="40">
        <v>4</v>
      </c>
      <c r="H47" s="40">
        <v>0</v>
      </c>
      <c r="I47" s="39">
        <v>2510</v>
      </c>
      <c r="J47" s="39">
        <v>2340</v>
      </c>
      <c r="K47" s="45">
        <v>4.9883999999999995</v>
      </c>
      <c r="L47" s="45">
        <f t="shared" si="0"/>
        <v>0</v>
      </c>
      <c r="M47" s="45">
        <f t="shared" si="1"/>
        <v>19.953599999999998</v>
      </c>
      <c r="N47" s="45">
        <f t="shared" si="2"/>
        <v>0</v>
      </c>
      <c r="O47" s="38">
        <f t="shared" si="3"/>
        <v>19.953599999999998</v>
      </c>
      <c r="P47" s="8"/>
      <c r="Q47" s="8"/>
      <c r="R47" s="36">
        <f t="shared" si="4"/>
        <v>0</v>
      </c>
      <c r="S47" s="36">
        <f t="shared" si="5"/>
        <v>0</v>
      </c>
      <c r="T47" s="36">
        <f t="shared" si="6"/>
        <v>0</v>
      </c>
      <c r="U47" s="36">
        <f t="shared" si="7"/>
        <v>0</v>
      </c>
      <c r="V47" s="35" t="s">
        <v>24</v>
      </c>
      <c r="W47" s="7">
        <v>1</v>
      </c>
      <c r="X47" s="7">
        <f t="shared" si="8"/>
        <v>4</v>
      </c>
    </row>
    <row r="48" spans="1:24" s="7" customFormat="1" x14ac:dyDescent="0.25">
      <c r="A48" s="71" t="s">
        <v>114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4" s="7" customFormat="1" ht="27.75" customHeight="1" x14ac:dyDescent="0.25">
      <c r="A49" s="31"/>
      <c r="B49" s="76" t="s">
        <v>115</v>
      </c>
      <c r="C49" s="77"/>
      <c r="D49" s="78"/>
      <c r="E49" s="37">
        <v>114</v>
      </c>
      <c r="F49" s="37">
        <f>SUM(X16:X47)</f>
        <v>114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6">
        <f>P49+Q49</f>
        <v>0</v>
      </c>
      <c r="S49" s="36">
        <f>E49*P49</f>
        <v>0</v>
      </c>
      <c r="T49" s="36">
        <f>E49*Q49</f>
        <v>0</v>
      </c>
      <c r="U49" s="36">
        <f>S49+T49</f>
        <v>0</v>
      </c>
      <c r="V49" s="8"/>
    </row>
    <row r="50" spans="1:24" s="7" customFormat="1" ht="27.75" customHeight="1" x14ac:dyDescent="0.25">
      <c r="A50" s="31"/>
      <c r="B50" s="76" t="s">
        <v>129</v>
      </c>
      <c r="C50" s="77"/>
      <c r="D50" s="78"/>
      <c r="E50" s="37">
        <v>321</v>
      </c>
      <c r="F50" s="3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36">
        <f>P50+Q50</f>
        <v>0</v>
      </c>
      <c r="S50" s="36">
        <f>E50*P50</f>
        <v>0</v>
      </c>
      <c r="T50" s="36">
        <f>E50*Q50</f>
        <v>0</v>
      </c>
      <c r="U50" s="36">
        <f>S50+T50</f>
        <v>0</v>
      </c>
      <c r="V50" s="8"/>
    </row>
    <row r="51" spans="1:24" s="11" customFormat="1" ht="28.5" customHeight="1" x14ac:dyDescent="0.25">
      <c r="A51" s="32"/>
      <c r="B51" s="72" t="s">
        <v>116</v>
      </c>
      <c r="C51" s="73"/>
      <c r="D51" s="74"/>
      <c r="E51" s="49">
        <f>SUM(E16:E47)</f>
        <v>321</v>
      </c>
      <c r="F51" s="48"/>
      <c r="G51" s="9"/>
      <c r="H51" s="9"/>
      <c r="I51" s="9"/>
      <c r="J51" s="9"/>
      <c r="K51" s="9"/>
      <c r="L51" s="9"/>
      <c r="M51" s="9"/>
      <c r="N51" s="10"/>
      <c r="O51" s="49">
        <f>SUM(O16:O47)</f>
        <v>1042.758</v>
      </c>
      <c r="P51" s="49">
        <f>S51/O51</f>
        <v>0</v>
      </c>
      <c r="Q51" s="49">
        <f>T51/O51</f>
        <v>0</v>
      </c>
      <c r="R51" s="49">
        <f>P51+Q51</f>
        <v>0</v>
      </c>
      <c r="S51" s="49">
        <f>SUM(S16:S47,S49:S50)</f>
        <v>0</v>
      </c>
      <c r="T51" s="49">
        <f>SUM(T16:T47,T49:T50)</f>
        <v>0</v>
      </c>
      <c r="U51" s="49">
        <f>S51+T51</f>
        <v>0</v>
      </c>
      <c r="V51" s="9"/>
    </row>
    <row r="52" spans="1:24" s="11" customFormat="1" ht="15" customHeight="1" x14ac:dyDescent="0.25">
      <c r="A52" s="70" t="s">
        <v>117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</row>
    <row r="53" spans="1:24" s="11" customFormat="1" ht="15" customHeight="1" x14ac:dyDescent="0.25">
      <c r="A53" s="71" t="s">
        <v>19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24" s="11" customFormat="1" x14ac:dyDescent="0.25">
      <c r="A54" s="31"/>
      <c r="B54" s="40" t="s">
        <v>34</v>
      </c>
      <c r="C54" s="42" t="s">
        <v>21</v>
      </c>
      <c r="D54" s="40" t="s">
        <v>22</v>
      </c>
      <c r="E54" s="58">
        <v>12</v>
      </c>
      <c r="F54" s="40">
        <v>0</v>
      </c>
      <c r="G54" s="40">
        <v>12</v>
      </c>
      <c r="H54" s="40">
        <v>0</v>
      </c>
      <c r="I54" s="39">
        <v>1920</v>
      </c>
      <c r="J54" s="39">
        <v>1320</v>
      </c>
      <c r="K54" s="45">
        <v>2.5344000000000002</v>
      </c>
      <c r="L54" s="45">
        <f>$K54*F54</f>
        <v>0</v>
      </c>
      <c r="M54" s="45">
        <f>$K54*G54</f>
        <v>30.412800000000004</v>
      </c>
      <c r="N54" s="45">
        <f>$K54*H54</f>
        <v>0</v>
      </c>
      <c r="O54" s="38">
        <f>SUM(L54:N54)</f>
        <v>30.412800000000004</v>
      </c>
      <c r="P54" s="8"/>
      <c r="Q54" s="8"/>
      <c r="R54" s="36">
        <f>P54+Q54</f>
        <v>0</v>
      </c>
      <c r="S54" s="36">
        <f>O54*P54</f>
        <v>0</v>
      </c>
      <c r="T54" s="36">
        <f>O54*Q54</f>
        <v>0</v>
      </c>
      <c r="U54" s="36">
        <f>S54+T54</f>
        <v>0</v>
      </c>
      <c r="V54" s="35" t="s">
        <v>128</v>
      </c>
      <c r="W54" s="11">
        <v>0</v>
      </c>
      <c r="X54" s="11">
        <f>W54*E54</f>
        <v>0</v>
      </c>
    </row>
    <row r="55" spans="1:24" s="11" customFormat="1" x14ac:dyDescent="0.25">
      <c r="A55" s="31"/>
      <c r="B55" s="40" t="s">
        <v>40</v>
      </c>
      <c r="C55" s="42" t="s">
        <v>21</v>
      </c>
      <c r="D55" s="40" t="s">
        <v>22</v>
      </c>
      <c r="E55" s="58">
        <v>4</v>
      </c>
      <c r="F55" s="40">
        <v>0</v>
      </c>
      <c r="G55" s="40">
        <v>4</v>
      </c>
      <c r="H55" s="40">
        <v>0</v>
      </c>
      <c r="I55" s="39">
        <v>1920</v>
      </c>
      <c r="J55" s="39">
        <v>1290</v>
      </c>
      <c r="K55" s="45">
        <v>2.4767999999999999</v>
      </c>
      <c r="L55" s="45">
        <f t="shared" ref="L55:L76" si="9">$K55*F55</f>
        <v>0</v>
      </c>
      <c r="M55" s="45">
        <f t="shared" ref="M55:M76" si="10">$K55*G55</f>
        <v>9.9071999999999996</v>
      </c>
      <c r="N55" s="45">
        <f t="shared" ref="N55:N76" si="11">$K55*H55</f>
        <v>0</v>
      </c>
      <c r="O55" s="38">
        <f t="shared" ref="O55:O76" si="12">SUM(L55:N55)</f>
        <v>9.9071999999999996</v>
      </c>
      <c r="P55" s="8"/>
      <c r="Q55" s="8"/>
      <c r="R55" s="36">
        <f t="shared" ref="R55:R76" si="13">P55+Q55</f>
        <v>0</v>
      </c>
      <c r="S55" s="36">
        <f t="shared" ref="S55:S76" si="14">O55*P55</f>
        <v>0</v>
      </c>
      <c r="T55" s="36">
        <f t="shared" ref="T55:T76" si="15">O55*Q55</f>
        <v>0</v>
      </c>
      <c r="U55" s="36">
        <f t="shared" ref="U55:U76" si="16">S55+T55</f>
        <v>0</v>
      </c>
      <c r="V55" s="35" t="s">
        <v>25</v>
      </c>
      <c r="W55" s="11">
        <v>2</v>
      </c>
      <c r="X55" s="11">
        <f t="shared" ref="X55:X76" si="17">W55*E55</f>
        <v>8</v>
      </c>
    </row>
    <row r="56" spans="1:24" s="11" customFormat="1" x14ac:dyDescent="0.25">
      <c r="A56" s="31"/>
      <c r="B56" s="40" t="s">
        <v>44</v>
      </c>
      <c r="C56" s="42" t="s">
        <v>21</v>
      </c>
      <c r="D56" s="40" t="s">
        <v>22</v>
      </c>
      <c r="E56" s="58">
        <v>2</v>
      </c>
      <c r="F56" s="40">
        <v>0</v>
      </c>
      <c r="G56" s="40">
        <v>2</v>
      </c>
      <c r="H56" s="40">
        <v>0</v>
      </c>
      <c r="I56" s="39">
        <v>2630</v>
      </c>
      <c r="J56" s="39">
        <v>1540</v>
      </c>
      <c r="K56" s="45">
        <v>4.0502000000000002</v>
      </c>
      <c r="L56" s="45">
        <f t="shared" si="9"/>
        <v>0</v>
      </c>
      <c r="M56" s="45">
        <f t="shared" si="10"/>
        <v>8.1004000000000005</v>
      </c>
      <c r="N56" s="45">
        <f t="shared" si="11"/>
        <v>0</v>
      </c>
      <c r="O56" s="38">
        <f t="shared" si="12"/>
        <v>8.1004000000000005</v>
      </c>
      <c r="P56" s="8"/>
      <c r="Q56" s="8"/>
      <c r="R56" s="36">
        <f t="shared" si="13"/>
        <v>0</v>
      </c>
      <c r="S56" s="36">
        <f t="shared" si="14"/>
        <v>0</v>
      </c>
      <c r="T56" s="36">
        <f t="shared" si="15"/>
        <v>0</v>
      </c>
      <c r="U56" s="36">
        <f t="shared" si="16"/>
        <v>0</v>
      </c>
      <c r="V56" s="35" t="s">
        <v>24</v>
      </c>
      <c r="W56" s="11">
        <v>1</v>
      </c>
      <c r="X56" s="11">
        <f t="shared" si="17"/>
        <v>2</v>
      </c>
    </row>
    <row r="57" spans="1:24" s="11" customFormat="1" x14ac:dyDescent="0.25">
      <c r="A57" s="31"/>
      <c r="B57" s="40" t="s">
        <v>46</v>
      </c>
      <c r="C57" s="42" t="s">
        <v>141</v>
      </c>
      <c r="D57" s="40" t="s">
        <v>22</v>
      </c>
      <c r="E57" s="58">
        <v>4</v>
      </c>
      <c r="F57" s="40">
        <v>4</v>
      </c>
      <c r="G57" s="40">
        <v>0</v>
      </c>
      <c r="H57" s="40">
        <v>0</v>
      </c>
      <c r="I57" s="39">
        <v>2570</v>
      </c>
      <c r="J57" s="39">
        <v>1740</v>
      </c>
      <c r="K57" s="45">
        <v>4.4718</v>
      </c>
      <c r="L57" s="45">
        <f t="shared" si="9"/>
        <v>17.8872</v>
      </c>
      <c r="M57" s="45">
        <f t="shared" si="10"/>
        <v>0</v>
      </c>
      <c r="N57" s="45">
        <f t="shared" si="11"/>
        <v>0</v>
      </c>
      <c r="O57" s="38">
        <f t="shared" si="12"/>
        <v>17.8872</v>
      </c>
      <c r="P57" s="8"/>
      <c r="Q57" s="8"/>
      <c r="R57" s="36">
        <f t="shared" si="13"/>
        <v>0</v>
      </c>
      <c r="S57" s="36">
        <f t="shared" si="14"/>
        <v>0</v>
      </c>
      <c r="T57" s="36">
        <f t="shared" si="15"/>
        <v>0</v>
      </c>
      <c r="U57" s="36">
        <f t="shared" si="16"/>
        <v>0</v>
      </c>
      <c r="V57" s="35" t="s">
        <v>128</v>
      </c>
      <c r="W57" s="11">
        <v>0</v>
      </c>
      <c r="X57" s="11">
        <f t="shared" si="17"/>
        <v>0</v>
      </c>
    </row>
    <row r="58" spans="1:24" s="11" customFormat="1" ht="30" x14ac:dyDescent="0.25">
      <c r="A58" s="31"/>
      <c r="B58" s="46" t="s">
        <v>50</v>
      </c>
      <c r="C58" s="47" t="s">
        <v>148</v>
      </c>
      <c r="D58" s="46" t="s">
        <v>22</v>
      </c>
      <c r="E58" s="59">
        <v>1</v>
      </c>
      <c r="F58" s="46">
        <v>0</v>
      </c>
      <c r="G58" s="46">
        <v>1</v>
      </c>
      <c r="H58" s="46">
        <v>0</v>
      </c>
      <c r="I58" s="50">
        <v>1920</v>
      </c>
      <c r="J58" s="50">
        <v>1840</v>
      </c>
      <c r="K58" s="45">
        <v>3.5327999999999999</v>
      </c>
      <c r="L58" s="45">
        <f t="shared" si="9"/>
        <v>0</v>
      </c>
      <c r="M58" s="45">
        <f t="shared" si="10"/>
        <v>3.5327999999999999</v>
      </c>
      <c r="N58" s="45">
        <f t="shared" si="11"/>
        <v>0</v>
      </c>
      <c r="O58" s="38">
        <f t="shared" si="12"/>
        <v>3.5327999999999999</v>
      </c>
      <c r="P58" s="8"/>
      <c r="Q58" s="8"/>
      <c r="R58" s="36">
        <f t="shared" si="13"/>
        <v>0</v>
      </c>
      <c r="S58" s="36">
        <f t="shared" si="14"/>
        <v>0</v>
      </c>
      <c r="T58" s="36">
        <f t="shared" si="15"/>
        <v>0</v>
      </c>
      <c r="U58" s="36">
        <f t="shared" si="16"/>
        <v>0</v>
      </c>
      <c r="V58" s="35" t="s">
        <v>122</v>
      </c>
      <c r="W58" s="11">
        <v>2</v>
      </c>
      <c r="X58" s="11">
        <f t="shared" si="17"/>
        <v>2</v>
      </c>
    </row>
    <row r="59" spans="1:24" s="11" customFormat="1" x14ac:dyDescent="0.25">
      <c r="A59" s="31"/>
      <c r="B59" s="40" t="s">
        <v>54</v>
      </c>
      <c r="C59" s="42" t="s">
        <v>141</v>
      </c>
      <c r="D59" s="40" t="s">
        <v>22</v>
      </c>
      <c r="E59" s="58">
        <v>16</v>
      </c>
      <c r="F59" s="40">
        <v>16</v>
      </c>
      <c r="G59" s="40">
        <v>0</v>
      </c>
      <c r="H59" s="40">
        <v>0</v>
      </c>
      <c r="I59" s="39">
        <v>1920</v>
      </c>
      <c r="J59" s="39">
        <v>1740</v>
      </c>
      <c r="K59" s="45">
        <v>3.3408000000000002</v>
      </c>
      <c r="L59" s="45">
        <f t="shared" si="9"/>
        <v>53.452800000000003</v>
      </c>
      <c r="M59" s="45">
        <f t="shared" si="10"/>
        <v>0</v>
      </c>
      <c r="N59" s="45">
        <f t="shared" si="11"/>
        <v>0</v>
      </c>
      <c r="O59" s="38">
        <f t="shared" si="12"/>
        <v>53.452800000000003</v>
      </c>
      <c r="P59" s="8"/>
      <c r="Q59" s="8"/>
      <c r="R59" s="36">
        <f t="shared" si="13"/>
        <v>0</v>
      </c>
      <c r="S59" s="36">
        <f t="shared" si="14"/>
        <v>0</v>
      </c>
      <c r="T59" s="36">
        <f t="shared" si="15"/>
        <v>0</v>
      </c>
      <c r="U59" s="36">
        <f t="shared" si="16"/>
        <v>0</v>
      </c>
      <c r="V59" s="35" t="s">
        <v>128</v>
      </c>
      <c r="W59" s="11">
        <v>0</v>
      </c>
      <c r="X59" s="11">
        <f t="shared" si="17"/>
        <v>0</v>
      </c>
    </row>
    <row r="60" spans="1:24" s="23" customFormat="1" ht="16.5" customHeight="1" x14ac:dyDescent="0.25">
      <c r="A60" s="31"/>
      <c r="B60" s="40" t="s">
        <v>57</v>
      </c>
      <c r="C60" s="47" t="s">
        <v>156</v>
      </c>
      <c r="D60" s="40" t="s">
        <v>22</v>
      </c>
      <c r="E60" s="58">
        <v>2</v>
      </c>
      <c r="F60" s="40">
        <v>0</v>
      </c>
      <c r="G60" s="40">
        <v>2</v>
      </c>
      <c r="H60" s="40">
        <v>0</v>
      </c>
      <c r="I60" s="50">
        <v>2940</v>
      </c>
      <c r="J60" s="50">
        <v>1990</v>
      </c>
      <c r="K60" s="45">
        <v>5.8506</v>
      </c>
      <c r="L60" s="45">
        <f t="shared" si="9"/>
        <v>0</v>
      </c>
      <c r="M60" s="45">
        <f t="shared" si="10"/>
        <v>11.7012</v>
      </c>
      <c r="N60" s="45">
        <f t="shared" si="11"/>
        <v>0</v>
      </c>
      <c r="O60" s="38">
        <f t="shared" si="12"/>
        <v>11.7012</v>
      </c>
      <c r="P60" s="8"/>
      <c r="Q60" s="8"/>
      <c r="R60" s="36">
        <f t="shared" si="13"/>
        <v>0</v>
      </c>
      <c r="S60" s="36">
        <f t="shared" si="14"/>
        <v>0</v>
      </c>
      <c r="T60" s="36">
        <f t="shared" si="15"/>
        <v>0</v>
      </c>
      <c r="U60" s="36">
        <f t="shared" si="16"/>
        <v>0</v>
      </c>
      <c r="V60" s="35" t="s">
        <v>24</v>
      </c>
      <c r="W60" s="23">
        <v>1</v>
      </c>
      <c r="X60" s="23">
        <f t="shared" si="17"/>
        <v>2</v>
      </c>
    </row>
    <row r="61" spans="1:24" s="11" customFormat="1" x14ac:dyDescent="0.25">
      <c r="A61" s="31"/>
      <c r="B61" s="40" t="s">
        <v>62</v>
      </c>
      <c r="C61" s="42" t="s">
        <v>141</v>
      </c>
      <c r="D61" s="40" t="s">
        <v>22</v>
      </c>
      <c r="E61" s="58">
        <v>4</v>
      </c>
      <c r="F61" s="40">
        <v>4</v>
      </c>
      <c r="G61" s="40">
        <v>0</v>
      </c>
      <c r="H61" s="40">
        <v>0</v>
      </c>
      <c r="I61" s="39">
        <v>930</v>
      </c>
      <c r="J61" s="39">
        <v>1170</v>
      </c>
      <c r="K61" s="45">
        <v>1.0881000000000001</v>
      </c>
      <c r="L61" s="45">
        <f t="shared" si="9"/>
        <v>4.3524000000000003</v>
      </c>
      <c r="M61" s="45">
        <f t="shared" si="10"/>
        <v>0</v>
      </c>
      <c r="N61" s="45">
        <f t="shared" si="11"/>
        <v>0</v>
      </c>
      <c r="O61" s="38">
        <f t="shared" si="12"/>
        <v>4.3524000000000003</v>
      </c>
      <c r="P61" s="8"/>
      <c r="Q61" s="8"/>
      <c r="R61" s="36">
        <f t="shared" si="13"/>
        <v>0</v>
      </c>
      <c r="S61" s="36">
        <f t="shared" si="14"/>
        <v>0</v>
      </c>
      <c r="T61" s="36">
        <f t="shared" si="15"/>
        <v>0</v>
      </c>
      <c r="U61" s="36">
        <f t="shared" si="16"/>
        <v>0</v>
      </c>
      <c r="V61" s="35" t="s">
        <v>151</v>
      </c>
      <c r="W61" s="11">
        <v>0</v>
      </c>
      <c r="X61" s="11">
        <f t="shared" si="17"/>
        <v>0</v>
      </c>
    </row>
    <row r="62" spans="1:24" s="11" customFormat="1" x14ac:dyDescent="0.25">
      <c r="A62" s="31"/>
      <c r="B62" s="40" t="s">
        <v>63</v>
      </c>
      <c r="C62" s="42" t="s">
        <v>21</v>
      </c>
      <c r="D62" s="40" t="s">
        <v>22</v>
      </c>
      <c r="E62" s="58">
        <v>2</v>
      </c>
      <c r="F62" s="40">
        <v>0</v>
      </c>
      <c r="G62" s="40">
        <v>2</v>
      </c>
      <c r="H62" s="40">
        <v>0</v>
      </c>
      <c r="I62" s="39">
        <v>1920</v>
      </c>
      <c r="J62" s="39">
        <v>1490</v>
      </c>
      <c r="K62" s="45">
        <v>2.8607999999999998</v>
      </c>
      <c r="L62" s="45">
        <f t="shared" si="9"/>
        <v>0</v>
      </c>
      <c r="M62" s="45">
        <f t="shared" si="10"/>
        <v>5.7215999999999996</v>
      </c>
      <c r="N62" s="45">
        <f t="shared" si="11"/>
        <v>0</v>
      </c>
      <c r="O62" s="38">
        <f t="shared" si="12"/>
        <v>5.7215999999999996</v>
      </c>
      <c r="P62" s="8"/>
      <c r="Q62" s="8"/>
      <c r="R62" s="36">
        <f t="shared" si="13"/>
        <v>0</v>
      </c>
      <c r="S62" s="36">
        <f t="shared" si="14"/>
        <v>0</v>
      </c>
      <c r="T62" s="36">
        <f t="shared" si="15"/>
        <v>0</v>
      </c>
      <c r="U62" s="36">
        <f t="shared" si="16"/>
        <v>0</v>
      </c>
      <c r="V62" s="35" t="s">
        <v>25</v>
      </c>
      <c r="W62" s="11">
        <v>2</v>
      </c>
      <c r="X62" s="11">
        <f t="shared" si="17"/>
        <v>4</v>
      </c>
    </row>
    <row r="63" spans="1:24" s="11" customFormat="1" x14ac:dyDescent="0.25">
      <c r="A63" s="31"/>
      <c r="B63" s="40" t="s">
        <v>73</v>
      </c>
      <c r="C63" s="42" t="s">
        <v>141</v>
      </c>
      <c r="D63" s="40" t="s">
        <v>22</v>
      </c>
      <c r="E63" s="58">
        <v>4</v>
      </c>
      <c r="F63" s="40">
        <v>4</v>
      </c>
      <c r="G63" s="40">
        <v>0</v>
      </c>
      <c r="H63" s="40">
        <v>0</v>
      </c>
      <c r="I63" s="39">
        <v>2510</v>
      </c>
      <c r="J63" s="39">
        <v>1540</v>
      </c>
      <c r="K63" s="45">
        <v>3.4523999999999999</v>
      </c>
      <c r="L63" s="45">
        <f t="shared" si="9"/>
        <v>13.8096</v>
      </c>
      <c r="M63" s="45">
        <f t="shared" si="10"/>
        <v>0</v>
      </c>
      <c r="N63" s="45">
        <f t="shared" si="11"/>
        <v>0</v>
      </c>
      <c r="O63" s="38">
        <f t="shared" si="12"/>
        <v>13.8096</v>
      </c>
      <c r="P63" s="8"/>
      <c r="Q63" s="8"/>
      <c r="R63" s="36">
        <f t="shared" si="13"/>
        <v>0</v>
      </c>
      <c r="S63" s="36">
        <f t="shared" si="14"/>
        <v>0</v>
      </c>
      <c r="T63" s="36">
        <f t="shared" si="15"/>
        <v>0</v>
      </c>
      <c r="U63" s="36">
        <f t="shared" si="16"/>
        <v>0</v>
      </c>
      <c r="V63" s="35" t="s">
        <v>128</v>
      </c>
      <c r="W63" s="11">
        <v>0</v>
      </c>
      <c r="X63" s="11">
        <f t="shared" si="17"/>
        <v>0</v>
      </c>
    </row>
    <row r="64" spans="1:24" s="11" customFormat="1" x14ac:dyDescent="0.25">
      <c r="A64" s="31"/>
      <c r="B64" s="40" t="s">
        <v>77</v>
      </c>
      <c r="C64" s="42" t="s">
        <v>141</v>
      </c>
      <c r="D64" s="40" t="s">
        <v>22</v>
      </c>
      <c r="E64" s="58">
        <v>1</v>
      </c>
      <c r="F64" s="40">
        <v>1</v>
      </c>
      <c r="G64" s="40">
        <v>0</v>
      </c>
      <c r="H64" s="40">
        <v>0</v>
      </c>
      <c r="I64" s="39">
        <v>3170</v>
      </c>
      <c r="J64" s="39">
        <v>1540</v>
      </c>
      <c r="K64" s="45">
        <v>4.4687999999999999</v>
      </c>
      <c r="L64" s="45">
        <f t="shared" si="9"/>
        <v>4.4687999999999999</v>
      </c>
      <c r="M64" s="45">
        <f t="shared" si="10"/>
        <v>0</v>
      </c>
      <c r="N64" s="45">
        <f t="shared" si="11"/>
        <v>0</v>
      </c>
      <c r="O64" s="38">
        <f t="shared" si="12"/>
        <v>4.4687999999999999</v>
      </c>
      <c r="P64" s="8"/>
      <c r="Q64" s="8"/>
      <c r="R64" s="36">
        <f t="shared" si="13"/>
        <v>0</v>
      </c>
      <c r="S64" s="36">
        <f t="shared" si="14"/>
        <v>0</v>
      </c>
      <c r="T64" s="36">
        <f t="shared" si="15"/>
        <v>0</v>
      </c>
      <c r="U64" s="36">
        <f t="shared" si="16"/>
        <v>0</v>
      </c>
      <c r="V64" s="35" t="s">
        <v>128</v>
      </c>
      <c r="W64" s="11">
        <v>0</v>
      </c>
      <c r="X64" s="11">
        <f t="shared" si="17"/>
        <v>0</v>
      </c>
    </row>
    <row r="65" spans="1:24" s="11" customFormat="1" x14ac:dyDescent="0.25">
      <c r="A65" s="31"/>
      <c r="B65" s="40" t="s">
        <v>78</v>
      </c>
      <c r="C65" s="42" t="s">
        <v>141</v>
      </c>
      <c r="D65" s="40" t="s">
        <v>22</v>
      </c>
      <c r="E65" s="58">
        <v>3</v>
      </c>
      <c r="F65" s="40">
        <v>0</v>
      </c>
      <c r="G65" s="40">
        <v>3</v>
      </c>
      <c r="H65" s="40">
        <v>0</v>
      </c>
      <c r="I65" s="39">
        <v>2510</v>
      </c>
      <c r="J65" s="39">
        <v>1740</v>
      </c>
      <c r="K65" s="45">
        <v>3.8363999999999994</v>
      </c>
      <c r="L65" s="45">
        <f t="shared" si="9"/>
        <v>0</v>
      </c>
      <c r="M65" s="45">
        <f t="shared" si="10"/>
        <v>11.509199999999998</v>
      </c>
      <c r="N65" s="45">
        <f t="shared" si="11"/>
        <v>0</v>
      </c>
      <c r="O65" s="38">
        <f t="shared" si="12"/>
        <v>11.509199999999998</v>
      </c>
      <c r="P65" s="8"/>
      <c r="Q65" s="8"/>
      <c r="R65" s="36">
        <f t="shared" si="13"/>
        <v>0</v>
      </c>
      <c r="S65" s="36">
        <f t="shared" si="14"/>
        <v>0</v>
      </c>
      <c r="T65" s="36">
        <f t="shared" si="15"/>
        <v>0</v>
      </c>
      <c r="U65" s="36">
        <f t="shared" si="16"/>
        <v>0</v>
      </c>
      <c r="V65" s="35" t="s">
        <v>128</v>
      </c>
      <c r="W65" s="11">
        <v>0</v>
      </c>
      <c r="X65" s="11">
        <f t="shared" si="17"/>
        <v>0</v>
      </c>
    </row>
    <row r="66" spans="1:24" s="11" customFormat="1" x14ac:dyDescent="0.25">
      <c r="A66" s="31"/>
      <c r="B66" s="40" t="s">
        <v>81</v>
      </c>
      <c r="C66" s="42" t="s">
        <v>141</v>
      </c>
      <c r="D66" s="40" t="s">
        <v>22</v>
      </c>
      <c r="E66" s="58">
        <v>3</v>
      </c>
      <c r="F66" s="40">
        <v>0</v>
      </c>
      <c r="G66" s="40">
        <v>3</v>
      </c>
      <c r="H66" s="40">
        <v>0</v>
      </c>
      <c r="I66" s="39">
        <v>2510</v>
      </c>
      <c r="J66" s="39">
        <v>1740</v>
      </c>
      <c r="K66" s="45">
        <v>3.8363999999999994</v>
      </c>
      <c r="L66" s="45">
        <f t="shared" si="9"/>
        <v>0</v>
      </c>
      <c r="M66" s="45">
        <f t="shared" si="10"/>
        <v>11.509199999999998</v>
      </c>
      <c r="N66" s="45">
        <f t="shared" si="11"/>
        <v>0</v>
      </c>
      <c r="O66" s="38">
        <f t="shared" si="12"/>
        <v>11.509199999999998</v>
      </c>
      <c r="P66" s="8"/>
      <c r="Q66" s="8"/>
      <c r="R66" s="36">
        <f t="shared" si="13"/>
        <v>0</v>
      </c>
      <c r="S66" s="36">
        <f t="shared" si="14"/>
        <v>0</v>
      </c>
      <c r="T66" s="36">
        <f t="shared" si="15"/>
        <v>0</v>
      </c>
      <c r="U66" s="36">
        <f t="shared" si="16"/>
        <v>0</v>
      </c>
      <c r="V66" s="35" t="s">
        <v>128</v>
      </c>
      <c r="W66" s="11">
        <v>0</v>
      </c>
      <c r="X66" s="11">
        <f t="shared" si="17"/>
        <v>0</v>
      </c>
    </row>
    <row r="67" spans="1:24" s="11" customFormat="1" x14ac:dyDescent="0.25">
      <c r="A67" s="31"/>
      <c r="B67" s="40" t="s">
        <v>84</v>
      </c>
      <c r="C67" s="42" t="s">
        <v>141</v>
      </c>
      <c r="D67" s="40" t="s">
        <v>22</v>
      </c>
      <c r="E67" s="58">
        <v>4</v>
      </c>
      <c r="F67" s="40">
        <v>4</v>
      </c>
      <c r="G67" s="40">
        <v>0</v>
      </c>
      <c r="H67" s="40">
        <v>0</v>
      </c>
      <c r="I67" s="39">
        <v>2510</v>
      </c>
      <c r="J67" s="39">
        <v>1840</v>
      </c>
      <c r="K67" s="45">
        <v>4.0283999999999995</v>
      </c>
      <c r="L67" s="45">
        <f t="shared" si="9"/>
        <v>16.113599999999998</v>
      </c>
      <c r="M67" s="45">
        <f t="shared" si="10"/>
        <v>0</v>
      </c>
      <c r="N67" s="45">
        <f t="shared" si="11"/>
        <v>0</v>
      </c>
      <c r="O67" s="38">
        <f t="shared" si="12"/>
        <v>16.113599999999998</v>
      </c>
      <c r="P67" s="8"/>
      <c r="Q67" s="8"/>
      <c r="R67" s="36">
        <f t="shared" si="13"/>
        <v>0</v>
      </c>
      <c r="S67" s="36">
        <f t="shared" si="14"/>
        <v>0</v>
      </c>
      <c r="T67" s="36">
        <f t="shared" si="15"/>
        <v>0</v>
      </c>
      <c r="U67" s="36">
        <f t="shared" si="16"/>
        <v>0</v>
      </c>
      <c r="V67" s="35" t="s">
        <v>128</v>
      </c>
      <c r="W67" s="11">
        <v>0</v>
      </c>
      <c r="X67" s="11">
        <f t="shared" si="17"/>
        <v>0</v>
      </c>
    </row>
    <row r="68" spans="1:24" s="11" customFormat="1" x14ac:dyDescent="0.25">
      <c r="A68" s="31"/>
      <c r="B68" s="40" t="s">
        <v>85</v>
      </c>
      <c r="C68" s="42" t="s">
        <v>141</v>
      </c>
      <c r="D68" s="40" t="s">
        <v>22</v>
      </c>
      <c r="E68" s="58">
        <v>1</v>
      </c>
      <c r="F68" s="40">
        <v>1</v>
      </c>
      <c r="G68" s="40">
        <v>0</v>
      </c>
      <c r="H68" s="40">
        <v>0</v>
      </c>
      <c r="I68" s="39">
        <v>3170</v>
      </c>
      <c r="J68" s="39">
        <v>1840</v>
      </c>
      <c r="K68" s="45">
        <v>4.0283999999999995</v>
      </c>
      <c r="L68" s="45">
        <f t="shared" si="9"/>
        <v>4.0283999999999995</v>
      </c>
      <c r="M68" s="45">
        <f t="shared" si="10"/>
        <v>0</v>
      </c>
      <c r="N68" s="45">
        <f t="shared" si="11"/>
        <v>0</v>
      </c>
      <c r="O68" s="38">
        <f t="shared" si="12"/>
        <v>4.0283999999999995</v>
      </c>
      <c r="P68" s="8"/>
      <c r="Q68" s="8"/>
      <c r="R68" s="36">
        <f t="shared" si="13"/>
        <v>0</v>
      </c>
      <c r="S68" s="36">
        <f t="shared" si="14"/>
        <v>0</v>
      </c>
      <c r="T68" s="36">
        <f t="shared" si="15"/>
        <v>0</v>
      </c>
      <c r="U68" s="36">
        <f t="shared" si="16"/>
        <v>0</v>
      </c>
      <c r="V68" s="35" t="s">
        <v>128</v>
      </c>
      <c r="W68" s="11">
        <v>0</v>
      </c>
      <c r="X68" s="11">
        <f t="shared" si="17"/>
        <v>0</v>
      </c>
    </row>
    <row r="69" spans="1:24" s="11" customFormat="1" x14ac:dyDescent="0.25">
      <c r="A69" s="31"/>
      <c r="B69" s="40" t="s">
        <v>86</v>
      </c>
      <c r="C69" s="42" t="s">
        <v>141</v>
      </c>
      <c r="D69" s="40" t="s">
        <v>22</v>
      </c>
      <c r="E69" s="58">
        <v>1</v>
      </c>
      <c r="F69" s="40">
        <v>0</v>
      </c>
      <c r="G69" s="40">
        <v>0</v>
      </c>
      <c r="H69" s="40">
        <v>1</v>
      </c>
      <c r="I69" s="39">
        <v>2510</v>
      </c>
      <c r="J69" s="39">
        <v>2240</v>
      </c>
      <c r="K69" s="45">
        <v>4.7964000000000002</v>
      </c>
      <c r="L69" s="45">
        <f t="shared" si="9"/>
        <v>0</v>
      </c>
      <c r="M69" s="45">
        <f t="shared" si="10"/>
        <v>0</v>
      </c>
      <c r="N69" s="45">
        <f t="shared" si="11"/>
        <v>4.7964000000000002</v>
      </c>
      <c r="O69" s="38">
        <f t="shared" si="12"/>
        <v>4.7964000000000002</v>
      </c>
      <c r="P69" s="8"/>
      <c r="Q69" s="8"/>
      <c r="R69" s="36">
        <f t="shared" si="13"/>
        <v>0</v>
      </c>
      <c r="S69" s="36">
        <f t="shared" si="14"/>
        <v>0</v>
      </c>
      <c r="T69" s="36">
        <f t="shared" si="15"/>
        <v>0</v>
      </c>
      <c r="U69" s="36">
        <f t="shared" si="16"/>
        <v>0</v>
      </c>
      <c r="V69" s="35" t="s">
        <v>128</v>
      </c>
      <c r="W69" s="11">
        <v>0</v>
      </c>
      <c r="X69" s="11">
        <f t="shared" si="17"/>
        <v>0</v>
      </c>
    </row>
    <row r="70" spans="1:24" s="11" customFormat="1" x14ac:dyDescent="0.25">
      <c r="A70" s="31"/>
      <c r="B70" s="40" t="s">
        <v>88</v>
      </c>
      <c r="C70" s="42" t="s">
        <v>141</v>
      </c>
      <c r="D70" s="40" t="s">
        <v>22</v>
      </c>
      <c r="E70" s="58">
        <v>1</v>
      </c>
      <c r="F70" s="40">
        <v>0</v>
      </c>
      <c r="G70" s="40">
        <v>1</v>
      </c>
      <c r="H70" s="40">
        <v>0</v>
      </c>
      <c r="I70" s="39">
        <v>2510</v>
      </c>
      <c r="J70" s="39">
        <v>2240</v>
      </c>
      <c r="K70" s="45">
        <v>4.7964000000000002</v>
      </c>
      <c r="L70" s="45">
        <f t="shared" si="9"/>
        <v>0</v>
      </c>
      <c r="M70" s="45">
        <f t="shared" si="10"/>
        <v>4.7964000000000002</v>
      </c>
      <c r="N70" s="45">
        <f t="shared" si="11"/>
        <v>0</v>
      </c>
      <c r="O70" s="38">
        <f t="shared" si="12"/>
        <v>4.7964000000000002</v>
      </c>
      <c r="P70" s="8"/>
      <c r="Q70" s="8"/>
      <c r="R70" s="36">
        <f t="shared" si="13"/>
        <v>0</v>
      </c>
      <c r="S70" s="36">
        <f t="shared" si="14"/>
        <v>0</v>
      </c>
      <c r="T70" s="36">
        <f t="shared" si="15"/>
        <v>0</v>
      </c>
      <c r="U70" s="36">
        <f t="shared" si="16"/>
        <v>0</v>
      </c>
      <c r="V70" s="35" t="s">
        <v>128</v>
      </c>
      <c r="W70" s="11">
        <v>0</v>
      </c>
      <c r="X70" s="11">
        <f t="shared" si="17"/>
        <v>0</v>
      </c>
    </row>
    <row r="71" spans="1:24" s="11" customFormat="1" x14ac:dyDescent="0.25">
      <c r="A71" s="31"/>
      <c r="B71" s="40" t="s">
        <v>95</v>
      </c>
      <c r="C71" s="42" t="s">
        <v>118</v>
      </c>
      <c r="D71" s="40" t="s">
        <v>22</v>
      </c>
      <c r="E71" s="58">
        <v>6</v>
      </c>
      <c r="F71" s="40">
        <v>0</v>
      </c>
      <c r="G71" s="40">
        <v>6</v>
      </c>
      <c r="H71" s="40">
        <v>0</v>
      </c>
      <c r="I71" s="39">
        <v>2840</v>
      </c>
      <c r="J71" s="39">
        <v>2800</v>
      </c>
      <c r="K71" s="45">
        <v>5.2224000000000004</v>
      </c>
      <c r="L71" s="45">
        <f t="shared" si="9"/>
        <v>0</v>
      </c>
      <c r="M71" s="45">
        <f t="shared" si="10"/>
        <v>31.334400000000002</v>
      </c>
      <c r="N71" s="45">
        <f t="shared" si="11"/>
        <v>0</v>
      </c>
      <c r="O71" s="38">
        <f t="shared" si="12"/>
        <v>31.334400000000002</v>
      </c>
      <c r="P71" s="8"/>
      <c r="Q71" s="8"/>
      <c r="R71" s="36">
        <f t="shared" si="13"/>
        <v>0</v>
      </c>
      <c r="S71" s="36">
        <f t="shared" si="14"/>
        <v>0</v>
      </c>
      <c r="T71" s="36">
        <f t="shared" si="15"/>
        <v>0</v>
      </c>
      <c r="U71" s="36">
        <f t="shared" si="16"/>
        <v>0</v>
      </c>
      <c r="V71" s="35" t="s">
        <v>96</v>
      </c>
      <c r="W71" s="11">
        <v>0</v>
      </c>
      <c r="X71" s="11">
        <f t="shared" si="17"/>
        <v>0</v>
      </c>
    </row>
    <row r="72" spans="1:24" s="11" customFormat="1" x14ac:dyDescent="0.25">
      <c r="A72" s="31"/>
      <c r="B72" s="40" t="s">
        <v>130</v>
      </c>
      <c r="C72" s="42" t="s">
        <v>118</v>
      </c>
      <c r="D72" s="40" t="s">
        <v>22</v>
      </c>
      <c r="E72" s="58">
        <v>1</v>
      </c>
      <c r="F72" s="40">
        <v>0</v>
      </c>
      <c r="G72" s="40">
        <v>1</v>
      </c>
      <c r="H72" s="40">
        <v>0</v>
      </c>
      <c r="I72" s="39">
        <v>1920</v>
      </c>
      <c r="J72" s="39">
        <v>1840</v>
      </c>
      <c r="K72" s="45">
        <v>3.5327999999999999</v>
      </c>
      <c r="L72" s="45">
        <f t="shared" si="9"/>
        <v>0</v>
      </c>
      <c r="M72" s="45">
        <f t="shared" si="10"/>
        <v>3.5327999999999999</v>
      </c>
      <c r="N72" s="45">
        <f t="shared" si="11"/>
        <v>0</v>
      </c>
      <c r="O72" s="38">
        <f t="shared" si="12"/>
        <v>3.5327999999999999</v>
      </c>
      <c r="P72" s="8"/>
      <c r="Q72" s="8"/>
      <c r="R72" s="36">
        <f t="shared" si="13"/>
        <v>0</v>
      </c>
      <c r="S72" s="36">
        <f t="shared" si="14"/>
        <v>0</v>
      </c>
      <c r="T72" s="36">
        <f t="shared" si="15"/>
        <v>0</v>
      </c>
      <c r="U72" s="36">
        <f t="shared" si="16"/>
        <v>0</v>
      </c>
      <c r="V72" s="35" t="s">
        <v>102</v>
      </c>
      <c r="W72" s="11">
        <v>2</v>
      </c>
      <c r="X72" s="11">
        <f t="shared" si="17"/>
        <v>2</v>
      </c>
    </row>
    <row r="73" spans="1:24" s="11" customFormat="1" x14ac:dyDescent="0.25">
      <c r="A73" s="31"/>
      <c r="B73" s="40" t="s">
        <v>103</v>
      </c>
      <c r="C73" s="42" t="s">
        <v>118</v>
      </c>
      <c r="D73" s="40" t="s">
        <v>22</v>
      </c>
      <c r="E73" s="58">
        <v>4</v>
      </c>
      <c r="F73" s="40">
        <v>0</v>
      </c>
      <c r="G73" s="40">
        <v>4</v>
      </c>
      <c r="H73" s="40">
        <v>0</v>
      </c>
      <c r="I73" s="39">
        <v>1920</v>
      </c>
      <c r="J73" s="39">
        <v>990</v>
      </c>
      <c r="K73" s="45">
        <v>1.9008</v>
      </c>
      <c r="L73" s="45">
        <f t="shared" si="9"/>
        <v>0</v>
      </c>
      <c r="M73" s="45">
        <f t="shared" si="10"/>
        <v>7.6032000000000002</v>
      </c>
      <c r="N73" s="45">
        <f t="shared" si="11"/>
        <v>0</v>
      </c>
      <c r="O73" s="38">
        <f t="shared" si="12"/>
        <v>7.6032000000000002</v>
      </c>
      <c r="P73" s="8"/>
      <c r="Q73" s="8"/>
      <c r="R73" s="36">
        <f t="shared" si="13"/>
        <v>0</v>
      </c>
      <c r="S73" s="36">
        <f t="shared" si="14"/>
        <v>0</v>
      </c>
      <c r="T73" s="36">
        <f t="shared" si="15"/>
        <v>0</v>
      </c>
      <c r="U73" s="36">
        <f t="shared" si="16"/>
        <v>0</v>
      </c>
      <c r="V73" s="35" t="s">
        <v>104</v>
      </c>
      <c r="W73" s="11">
        <v>1</v>
      </c>
      <c r="X73" s="11">
        <f t="shared" si="17"/>
        <v>4</v>
      </c>
    </row>
    <row r="74" spans="1:24" s="11" customFormat="1" x14ac:dyDescent="0.25">
      <c r="A74" s="31"/>
      <c r="B74" s="40" t="s">
        <v>106</v>
      </c>
      <c r="C74" s="42" t="s">
        <v>118</v>
      </c>
      <c r="D74" s="40" t="s">
        <v>22</v>
      </c>
      <c r="E74" s="58">
        <v>4</v>
      </c>
      <c r="F74" s="40">
        <v>0</v>
      </c>
      <c r="G74" s="40">
        <v>4</v>
      </c>
      <c r="H74" s="40">
        <v>0</v>
      </c>
      <c r="I74" s="39">
        <v>1920</v>
      </c>
      <c r="J74" s="39">
        <v>990</v>
      </c>
      <c r="K74" s="45">
        <v>1.9008</v>
      </c>
      <c r="L74" s="45">
        <f t="shared" si="9"/>
        <v>0</v>
      </c>
      <c r="M74" s="45">
        <f t="shared" si="10"/>
        <v>7.6032000000000002</v>
      </c>
      <c r="N74" s="45">
        <f t="shared" si="11"/>
        <v>0</v>
      </c>
      <c r="O74" s="38">
        <f t="shared" si="12"/>
        <v>7.6032000000000002</v>
      </c>
      <c r="P74" s="8"/>
      <c r="Q74" s="8"/>
      <c r="R74" s="36">
        <f t="shared" si="13"/>
        <v>0</v>
      </c>
      <c r="S74" s="36">
        <f t="shared" si="14"/>
        <v>0</v>
      </c>
      <c r="T74" s="36">
        <f t="shared" si="15"/>
        <v>0</v>
      </c>
      <c r="U74" s="36">
        <f t="shared" si="16"/>
        <v>0</v>
      </c>
      <c r="V74" s="35" t="s">
        <v>104</v>
      </c>
      <c r="W74" s="11">
        <v>1</v>
      </c>
      <c r="X74" s="11">
        <f t="shared" si="17"/>
        <v>4</v>
      </c>
    </row>
    <row r="75" spans="1:24" s="11" customFormat="1" x14ac:dyDescent="0.25">
      <c r="A75" s="31"/>
      <c r="B75" s="40" t="s">
        <v>110</v>
      </c>
      <c r="C75" s="42" t="s">
        <v>118</v>
      </c>
      <c r="D75" s="40" t="s">
        <v>22</v>
      </c>
      <c r="E75" s="58">
        <v>2</v>
      </c>
      <c r="F75" s="40">
        <v>0</v>
      </c>
      <c r="G75" s="40">
        <v>0</v>
      </c>
      <c r="H75" s="40">
        <v>2</v>
      </c>
      <c r="I75" s="39">
        <v>2520</v>
      </c>
      <c r="J75" s="39">
        <v>990</v>
      </c>
      <c r="K75" s="45">
        <v>2.4948000000000001</v>
      </c>
      <c r="L75" s="45">
        <f t="shared" si="9"/>
        <v>0</v>
      </c>
      <c r="M75" s="45">
        <f t="shared" si="10"/>
        <v>0</v>
      </c>
      <c r="N75" s="45">
        <f t="shared" si="11"/>
        <v>4.9896000000000003</v>
      </c>
      <c r="O75" s="38">
        <f t="shared" si="12"/>
        <v>4.9896000000000003</v>
      </c>
      <c r="P75" s="8"/>
      <c r="Q75" s="8"/>
      <c r="R75" s="36">
        <f t="shared" si="13"/>
        <v>0</v>
      </c>
      <c r="S75" s="36">
        <f t="shared" si="14"/>
        <v>0</v>
      </c>
      <c r="T75" s="36">
        <f t="shared" si="15"/>
        <v>0</v>
      </c>
      <c r="U75" s="36">
        <f t="shared" si="16"/>
        <v>0</v>
      </c>
      <c r="V75" s="35" t="s">
        <v>24</v>
      </c>
      <c r="W75" s="11">
        <v>1</v>
      </c>
      <c r="X75" s="11">
        <f t="shared" si="17"/>
        <v>2</v>
      </c>
    </row>
    <row r="76" spans="1:24" s="11" customFormat="1" x14ac:dyDescent="0.25">
      <c r="A76" s="31"/>
      <c r="B76" s="40" t="s">
        <v>111</v>
      </c>
      <c r="C76" s="42" t="s">
        <v>118</v>
      </c>
      <c r="D76" s="40" t="s">
        <v>22</v>
      </c>
      <c r="E76" s="58">
        <v>2</v>
      </c>
      <c r="F76" s="40">
        <v>0</v>
      </c>
      <c r="G76" s="40">
        <v>0</v>
      </c>
      <c r="H76" s="40">
        <v>2</v>
      </c>
      <c r="I76" s="39">
        <v>2520</v>
      </c>
      <c r="J76" s="39">
        <v>990</v>
      </c>
      <c r="K76" s="45">
        <v>2.4948000000000001</v>
      </c>
      <c r="L76" s="45">
        <f t="shared" si="9"/>
        <v>0</v>
      </c>
      <c r="M76" s="45">
        <f t="shared" si="10"/>
        <v>0</v>
      </c>
      <c r="N76" s="45">
        <f t="shared" si="11"/>
        <v>4.9896000000000003</v>
      </c>
      <c r="O76" s="38">
        <f t="shared" si="12"/>
        <v>4.9896000000000003</v>
      </c>
      <c r="P76" s="8"/>
      <c r="Q76" s="8"/>
      <c r="R76" s="36">
        <f t="shared" si="13"/>
        <v>0</v>
      </c>
      <c r="S76" s="36">
        <f t="shared" si="14"/>
        <v>0</v>
      </c>
      <c r="T76" s="36">
        <f t="shared" si="15"/>
        <v>0</v>
      </c>
      <c r="U76" s="36">
        <f t="shared" si="16"/>
        <v>0</v>
      </c>
      <c r="V76" s="35" t="s">
        <v>24</v>
      </c>
      <c r="W76" s="11">
        <v>1</v>
      </c>
      <c r="X76" s="11">
        <f t="shared" si="17"/>
        <v>2</v>
      </c>
    </row>
    <row r="77" spans="1:24" s="11" customFormat="1" ht="15" customHeight="1" x14ac:dyDescent="0.25">
      <c r="A77" s="71" t="s">
        <v>114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1:24" s="11" customFormat="1" ht="28.5" customHeight="1" x14ac:dyDescent="0.25">
      <c r="A78" s="31"/>
      <c r="B78" s="76" t="s">
        <v>115</v>
      </c>
      <c r="C78" s="77"/>
      <c r="D78" s="78"/>
      <c r="E78" s="37">
        <v>32</v>
      </c>
      <c r="F78" s="37">
        <f>SUM(X54:X76)</f>
        <v>32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36">
        <f>P78+Q78</f>
        <v>0</v>
      </c>
      <c r="S78" s="36">
        <f>E78*P78</f>
        <v>0</v>
      </c>
      <c r="T78" s="36">
        <f>E78*Q78</f>
        <v>0</v>
      </c>
      <c r="U78" s="36">
        <f>S78+T78</f>
        <v>0</v>
      </c>
      <c r="V78" s="8"/>
    </row>
    <row r="79" spans="1:24" s="11" customFormat="1" ht="28.5" customHeight="1" x14ac:dyDescent="0.25">
      <c r="A79" s="31"/>
      <c r="B79" s="76" t="s">
        <v>129</v>
      </c>
      <c r="C79" s="77"/>
      <c r="D79" s="78"/>
      <c r="E79" s="37">
        <v>84</v>
      </c>
      <c r="F79" s="3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36">
        <f>P79+Q79</f>
        <v>0</v>
      </c>
      <c r="S79" s="36">
        <f>E79*P79</f>
        <v>0</v>
      </c>
      <c r="T79" s="36">
        <f>E79*Q79</f>
        <v>0</v>
      </c>
      <c r="U79" s="36">
        <f>S79+T79</f>
        <v>0</v>
      </c>
      <c r="V79" s="8"/>
    </row>
    <row r="80" spans="1:24" s="11" customFormat="1" ht="15" customHeight="1" x14ac:dyDescent="0.25">
      <c r="A80" s="32"/>
      <c r="B80" s="94" t="s">
        <v>119</v>
      </c>
      <c r="C80" s="95"/>
      <c r="D80" s="95"/>
      <c r="E80" s="51">
        <v>84</v>
      </c>
      <c r="F80" s="9"/>
      <c r="G80" s="9"/>
      <c r="H80" s="9"/>
      <c r="I80" s="9"/>
      <c r="J80" s="9"/>
      <c r="K80" s="9"/>
      <c r="L80" s="9"/>
      <c r="M80" s="9"/>
      <c r="N80" s="9"/>
      <c r="O80" s="49">
        <f>SUM(O54:O76)</f>
        <v>276.15280000000001</v>
      </c>
      <c r="P80" s="48">
        <f>S80/O80</f>
        <v>0</v>
      </c>
      <c r="Q80" s="48">
        <f>T80/O80</f>
        <v>0</v>
      </c>
      <c r="R80" s="48">
        <f>P80+Q80</f>
        <v>0</v>
      </c>
      <c r="S80" s="49">
        <f>SUM(S54:S76,S78:S79)</f>
        <v>0</v>
      </c>
      <c r="T80" s="49">
        <f>SUM(T54:T76,T78:T79)</f>
        <v>0</v>
      </c>
      <c r="U80" s="49">
        <f>S80+T80</f>
        <v>0</v>
      </c>
      <c r="V80" s="9"/>
    </row>
    <row r="81" spans="1:24" s="11" customFormat="1" x14ac:dyDescent="0.25">
      <c r="A81" s="70" t="s">
        <v>120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</row>
    <row r="82" spans="1:24" s="11" customFormat="1" x14ac:dyDescent="0.25">
      <c r="A82" s="71" t="s">
        <v>19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4" s="11" customFormat="1" x14ac:dyDescent="0.25">
      <c r="A83" s="31"/>
      <c r="B83" s="43" t="s">
        <v>20</v>
      </c>
      <c r="C83" s="39" t="s">
        <v>21</v>
      </c>
      <c r="D83" s="41" t="s">
        <v>22</v>
      </c>
      <c r="E83" s="60">
        <f>SUM(F83:H83)</f>
        <v>16</v>
      </c>
      <c r="F83" s="53">
        <v>0</v>
      </c>
      <c r="G83" s="53">
        <v>16</v>
      </c>
      <c r="H83" s="53">
        <v>0</v>
      </c>
      <c r="I83" s="39">
        <v>1920</v>
      </c>
      <c r="J83" s="39">
        <v>2040</v>
      </c>
      <c r="K83" s="45">
        <v>3.9167999999999998</v>
      </c>
      <c r="L83" s="45">
        <f t="shared" ref="L83" si="18">$K83*F83</f>
        <v>0</v>
      </c>
      <c r="M83" s="45">
        <f t="shared" ref="M83" si="19">$K83*G83</f>
        <v>62.668799999999997</v>
      </c>
      <c r="N83" s="45">
        <f t="shared" ref="N83" si="20">$K83*H83</f>
        <v>0</v>
      </c>
      <c r="O83" s="38">
        <f>SUM(L83:N83)</f>
        <v>62.668799999999997</v>
      </c>
      <c r="P83" s="8"/>
      <c r="Q83" s="8"/>
      <c r="R83" s="36">
        <f>P83+Q83</f>
        <v>0</v>
      </c>
      <c r="S83" s="36">
        <f>O83*P83</f>
        <v>0</v>
      </c>
      <c r="T83" s="36">
        <f>O83*Q83</f>
        <v>0</v>
      </c>
      <c r="U83" s="36">
        <f>S83+T83</f>
        <v>0</v>
      </c>
      <c r="V83" s="35" t="s">
        <v>128</v>
      </c>
      <c r="W83" s="11">
        <v>0</v>
      </c>
      <c r="X83" s="11">
        <f>W83*E83</f>
        <v>0</v>
      </c>
    </row>
    <row r="84" spans="1:24" s="11" customFormat="1" x14ac:dyDescent="0.25">
      <c r="A84" s="31"/>
      <c r="B84" s="43" t="s">
        <v>23</v>
      </c>
      <c r="C84" s="39" t="s">
        <v>21</v>
      </c>
      <c r="D84" s="41" t="s">
        <v>22</v>
      </c>
      <c r="E84" s="60">
        <f t="shared" ref="E84:E142" si="21">SUM(F84:H84)</f>
        <v>6</v>
      </c>
      <c r="F84" s="53">
        <v>0</v>
      </c>
      <c r="G84" s="53">
        <v>4</v>
      </c>
      <c r="H84" s="53">
        <v>2</v>
      </c>
      <c r="I84" s="39">
        <v>1920</v>
      </c>
      <c r="J84" s="39">
        <v>2040</v>
      </c>
      <c r="K84" s="45">
        <v>3.9167999999999998</v>
      </c>
      <c r="L84" s="45">
        <f t="shared" ref="L84:L142" si="22">$K84*F84</f>
        <v>0</v>
      </c>
      <c r="M84" s="45">
        <f t="shared" ref="M84:M142" si="23">$K84*G84</f>
        <v>15.667199999999999</v>
      </c>
      <c r="N84" s="45">
        <f t="shared" ref="N84:N142" si="24">$K84*H84</f>
        <v>7.8335999999999997</v>
      </c>
      <c r="O84" s="38">
        <f t="shared" ref="O84:O142" si="25">SUM(L84:N84)</f>
        <v>23.500799999999998</v>
      </c>
      <c r="P84" s="8"/>
      <c r="Q84" s="8"/>
      <c r="R84" s="36">
        <f t="shared" ref="R84:R142" si="26">P84+Q84</f>
        <v>0</v>
      </c>
      <c r="S84" s="36">
        <f t="shared" ref="S84:S142" si="27">O84*P84</f>
        <v>0</v>
      </c>
      <c r="T84" s="36">
        <f t="shared" ref="T84:T142" si="28">O84*Q84</f>
        <v>0</v>
      </c>
      <c r="U84" s="36">
        <f t="shared" ref="U84:U142" si="29">S84+T84</f>
        <v>0</v>
      </c>
      <c r="V84" s="35" t="s">
        <v>24</v>
      </c>
      <c r="W84" s="11">
        <v>1</v>
      </c>
      <c r="X84" s="11">
        <f t="shared" ref="X84:X142" si="30">W84*E84</f>
        <v>6</v>
      </c>
    </row>
    <row r="85" spans="1:24" s="11" customFormat="1" x14ac:dyDescent="0.25">
      <c r="A85" s="31"/>
      <c r="B85" s="44" t="s">
        <v>153</v>
      </c>
      <c r="C85" s="39" t="s">
        <v>21</v>
      </c>
      <c r="D85" s="41" t="s">
        <v>22</v>
      </c>
      <c r="E85" s="60">
        <f t="shared" si="21"/>
        <v>1</v>
      </c>
      <c r="F85" s="53">
        <v>0</v>
      </c>
      <c r="G85" s="53">
        <v>1</v>
      </c>
      <c r="H85" s="53">
        <v>0</v>
      </c>
      <c r="I85" s="39">
        <v>1920</v>
      </c>
      <c r="J85" s="39">
        <v>2040</v>
      </c>
      <c r="K85" s="45">
        <v>3.9167999999999998</v>
      </c>
      <c r="L85" s="45">
        <f t="shared" si="22"/>
        <v>0</v>
      </c>
      <c r="M85" s="45">
        <f t="shared" si="23"/>
        <v>3.9167999999999998</v>
      </c>
      <c r="N85" s="45">
        <f t="shared" si="24"/>
        <v>0</v>
      </c>
      <c r="O85" s="38">
        <f t="shared" si="25"/>
        <v>3.9167999999999998</v>
      </c>
      <c r="P85" s="8"/>
      <c r="Q85" s="8"/>
      <c r="R85" s="36">
        <f t="shared" si="26"/>
        <v>0</v>
      </c>
      <c r="S85" s="36">
        <f t="shared" si="27"/>
        <v>0</v>
      </c>
      <c r="T85" s="36">
        <f t="shared" si="28"/>
        <v>0</v>
      </c>
      <c r="U85" s="36">
        <f t="shared" si="29"/>
        <v>0</v>
      </c>
      <c r="V85" s="35" t="s">
        <v>150</v>
      </c>
      <c r="W85" s="11">
        <v>2</v>
      </c>
      <c r="X85" s="11">
        <f t="shared" si="30"/>
        <v>2</v>
      </c>
    </row>
    <row r="86" spans="1:24" s="11" customFormat="1" hidden="1" x14ac:dyDescent="0.25">
      <c r="A86" s="31"/>
      <c r="B86" s="44" t="s">
        <v>26</v>
      </c>
      <c r="C86" s="39" t="s">
        <v>21</v>
      </c>
      <c r="D86" s="41" t="s">
        <v>22</v>
      </c>
      <c r="E86" s="60">
        <f t="shared" si="21"/>
        <v>0</v>
      </c>
      <c r="F86" s="53">
        <v>0</v>
      </c>
      <c r="G86" s="53">
        <v>0</v>
      </c>
      <c r="H86" s="53">
        <v>0</v>
      </c>
      <c r="I86" s="39">
        <v>1920</v>
      </c>
      <c r="J86" s="39">
        <v>2040</v>
      </c>
      <c r="K86" s="45">
        <v>3.9167999999999998</v>
      </c>
      <c r="L86" s="45">
        <f t="shared" si="22"/>
        <v>0</v>
      </c>
      <c r="M86" s="45">
        <f t="shared" si="23"/>
        <v>0</v>
      </c>
      <c r="N86" s="45">
        <f t="shared" si="24"/>
        <v>0</v>
      </c>
      <c r="O86" s="38">
        <f t="shared" si="25"/>
        <v>0</v>
      </c>
      <c r="P86" s="8"/>
      <c r="Q86" s="8"/>
      <c r="R86" s="36">
        <f t="shared" si="26"/>
        <v>0</v>
      </c>
      <c r="S86" s="36">
        <f t="shared" si="27"/>
        <v>0</v>
      </c>
      <c r="T86" s="36">
        <f t="shared" si="28"/>
        <v>0</v>
      </c>
      <c r="U86" s="36">
        <f t="shared" si="29"/>
        <v>0</v>
      </c>
      <c r="V86" s="35" t="s">
        <v>27</v>
      </c>
      <c r="X86" s="11">
        <f t="shared" si="30"/>
        <v>0</v>
      </c>
    </row>
    <row r="87" spans="1:24" s="11" customFormat="1" ht="13.5" hidden="1" customHeight="1" x14ac:dyDescent="0.25">
      <c r="A87" s="31"/>
      <c r="B87" s="44" t="s">
        <v>28</v>
      </c>
      <c r="C87" s="39" t="s">
        <v>21</v>
      </c>
      <c r="D87" s="41" t="s">
        <v>22</v>
      </c>
      <c r="E87" s="60">
        <f t="shared" si="21"/>
        <v>0</v>
      </c>
      <c r="F87" s="53">
        <v>0</v>
      </c>
      <c r="G87" s="53">
        <v>0</v>
      </c>
      <c r="H87" s="53">
        <v>0</v>
      </c>
      <c r="I87" s="39">
        <v>1920</v>
      </c>
      <c r="J87" s="39">
        <v>2040</v>
      </c>
      <c r="K87" s="45">
        <v>3.9167999999999998</v>
      </c>
      <c r="L87" s="45">
        <f t="shared" si="22"/>
        <v>0</v>
      </c>
      <c r="M87" s="45">
        <f t="shared" si="23"/>
        <v>0</v>
      </c>
      <c r="N87" s="45">
        <f t="shared" si="24"/>
        <v>0</v>
      </c>
      <c r="O87" s="38">
        <f t="shared" si="25"/>
        <v>0</v>
      </c>
      <c r="P87" s="8"/>
      <c r="Q87" s="8"/>
      <c r="R87" s="36">
        <f t="shared" si="26"/>
        <v>0</v>
      </c>
      <c r="S87" s="36">
        <f t="shared" si="27"/>
        <v>0</v>
      </c>
      <c r="T87" s="36">
        <f t="shared" si="28"/>
        <v>0</v>
      </c>
      <c r="U87" s="36">
        <f t="shared" si="29"/>
        <v>0</v>
      </c>
      <c r="V87" s="35" t="s">
        <v>121</v>
      </c>
      <c r="X87" s="11">
        <f t="shared" si="30"/>
        <v>0</v>
      </c>
    </row>
    <row r="88" spans="1:24" s="11" customFormat="1" ht="13.5" customHeight="1" x14ac:dyDescent="0.25">
      <c r="A88" s="31"/>
      <c r="B88" s="44" t="s">
        <v>131</v>
      </c>
      <c r="C88" s="39" t="s">
        <v>21</v>
      </c>
      <c r="D88" s="41" t="s">
        <v>22</v>
      </c>
      <c r="E88" s="60">
        <f t="shared" si="21"/>
        <v>1</v>
      </c>
      <c r="F88" s="53">
        <v>0</v>
      </c>
      <c r="G88" s="53">
        <v>0</v>
      </c>
      <c r="H88" s="53">
        <v>1</v>
      </c>
      <c r="I88" s="39">
        <v>1920</v>
      </c>
      <c r="J88" s="39">
        <v>1290</v>
      </c>
      <c r="K88" s="45">
        <v>2.4767999999999999</v>
      </c>
      <c r="L88" s="45">
        <f t="shared" si="22"/>
        <v>0</v>
      </c>
      <c r="M88" s="45">
        <f t="shared" si="23"/>
        <v>0</v>
      </c>
      <c r="N88" s="45">
        <f t="shared" si="24"/>
        <v>2.4767999999999999</v>
      </c>
      <c r="O88" s="38">
        <f t="shared" si="25"/>
        <v>2.4767999999999999</v>
      </c>
      <c r="P88" s="8"/>
      <c r="Q88" s="8"/>
      <c r="R88" s="36">
        <f t="shared" si="26"/>
        <v>0</v>
      </c>
      <c r="S88" s="36">
        <f t="shared" si="27"/>
        <v>0</v>
      </c>
      <c r="T88" s="36">
        <f t="shared" si="28"/>
        <v>0</v>
      </c>
      <c r="U88" s="36">
        <f t="shared" si="29"/>
        <v>0</v>
      </c>
      <c r="V88" s="35" t="s">
        <v>128</v>
      </c>
      <c r="W88" s="11">
        <v>0</v>
      </c>
      <c r="X88" s="11">
        <f t="shared" si="30"/>
        <v>0</v>
      </c>
    </row>
    <row r="89" spans="1:24" s="11" customFormat="1" x14ac:dyDescent="0.25">
      <c r="A89" s="31"/>
      <c r="B89" s="44" t="s">
        <v>39</v>
      </c>
      <c r="C89" s="39" t="s">
        <v>21</v>
      </c>
      <c r="D89" s="41" t="s">
        <v>22</v>
      </c>
      <c r="E89" s="60">
        <f t="shared" si="21"/>
        <v>9</v>
      </c>
      <c r="F89" s="53">
        <v>0</v>
      </c>
      <c r="G89" s="53">
        <v>6</v>
      </c>
      <c r="H89" s="53">
        <v>3</v>
      </c>
      <c r="I89" s="39">
        <v>1920</v>
      </c>
      <c r="J89" s="39">
        <v>1290</v>
      </c>
      <c r="K89" s="45">
        <v>2.4767999999999999</v>
      </c>
      <c r="L89" s="45">
        <f t="shared" si="22"/>
        <v>0</v>
      </c>
      <c r="M89" s="45">
        <f t="shared" si="23"/>
        <v>14.860799999999999</v>
      </c>
      <c r="N89" s="45">
        <f t="shared" si="24"/>
        <v>7.4303999999999997</v>
      </c>
      <c r="O89" s="38">
        <f t="shared" si="25"/>
        <v>22.2912</v>
      </c>
      <c r="P89" s="8"/>
      <c r="Q89" s="8"/>
      <c r="R89" s="36">
        <f t="shared" si="26"/>
        <v>0</v>
      </c>
      <c r="S89" s="36">
        <f t="shared" si="27"/>
        <v>0</v>
      </c>
      <c r="T89" s="36">
        <f t="shared" si="28"/>
        <v>0</v>
      </c>
      <c r="U89" s="36">
        <f t="shared" si="29"/>
        <v>0</v>
      </c>
      <c r="V89" s="35" t="s">
        <v>24</v>
      </c>
      <c r="W89" s="11">
        <v>1</v>
      </c>
      <c r="X89" s="11">
        <f t="shared" si="30"/>
        <v>9</v>
      </c>
    </row>
    <row r="90" spans="1:24" s="11" customFormat="1" x14ac:dyDescent="0.25">
      <c r="A90" s="31"/>
      <c r="B90" s="44" t="s">
        <v>40</v>
      </c>
      <c r="C90" s="39" t="s">
        <v>21</v>
      </c>
      <c r="D90" s="41" t="s">
        <v>22</v>
      </c>
      <c r="E90" s="60">
        <f t="shared" si="21"/>
        <v>6</v>
      </c>
      <c r="F90" s="53">
        <v>0</v>
      </c>
      <c r="G90" s="53">
        <v>2</v>
      </c>
      <c r="H90" s="53">
        <v>4</v>
      </c>
      <c r="I90" s="39">
        <v>1920</v>
      </c>
      <c r="J90" s="39">
        <v>1290</v>
      </c>
      <c r="K90" s="45">
        <v>2.4767999999999999</v>
      </c>
      <c r="L90" s="45">
        <f t="shared" si="22"/>
        <v>0</v>
      </c>
      <c r="M90" s="45">
        <f t="shared" si="23"/>
        <v>4.9535999999999998</v>
      </c>
      <c r="N90" s="45">
        <f t="shared" si="24"/>
        <v>9.9071999999999996</v>
      </c>
      <c r="O90" s="38">
        <f t="shared" si="25"/>
        <v>14.860799999999999</v>
      </c>
      <c r="P90" s="8"/>
      <c r="Q90" s="8"/>
      <c r="R90" s="36">
        <f t="shared" si="26"/>
        <v>0</v>
      </c>
      <c r="S90" s="36">
        <f t="shared" si="27"/>
        <v>0</v>
      </c>
      <c r="T90" s="36">
        <f t="shared" si="28"/>
        <v>0</v>
      </c>
      <c r="U90" s="36">
        <f t="shared" si="29"/>
        <v>0</v>
      </c>
      <c r="V90" s="35" t="s">
        <v>25</v>
      </c>
      <c r="W90" s="11">
        <v>2</v>
      </c>
      <c r="X90" s="11">
        <f t="shared" si="30"/>
        <v>12</v>
      </c>
    </row>
    <row r="91" spans="1:24" s="11" customFormat="1" hidden="1" x14ac:dyDescent="0.25">
      <c r="A91" s="31"/>
      <c r="B91" s="44" t="s">
        <v>41</v>
      </c>
      <c r="C91" s="39" t="s">
        <v>21</v>
      </c>
      <c r="D91" s="41" t="s">
        <v>22</v>
      </c>
      <c r="E91" s="60">
        <f t="shared" si="21"/>
        <v>0</v>
      </c>
      <c r="F91" s="53">
        <v>0</v>
      </c>
      <c r="G91" s="53">
        <v>0</v>
      </c>
      <c r="H91" s="53">
        <v>0</v>
      </c>
      <c r="I91" s="39">
        <v>1920</v>
      </c>
      <c r="J91" s="39">
        <v>1290</v>
      </c>
      <c r="K91" s="45">
        <v>2.4767999999999999</v>
      </c>
      <c r="L91" s="45">
        <f t="shared" si="22"/>
        <v>0</v>
      </c>
      <c r="M91" s="45">
        <f t="shared" si="23"/>
        <v>0</v>
      </c>
      <c r="N91" s="45">
        <f t="shared" si="24"/>
        <v>0</v>
      </c>
      <c r="O91" s="38">
        <f t="shared" si="25"/>
        <v>0</v>
      </c>
      <c r="P91" s="8"/>
      <c r="Q91" s="8"/>
      <c r="R91" s="36">
        <f t="shared" si="26"/>
        <v>0</v>
      </c>
      <c r="S91" s="36">
        <f t="shared" si="27"/>
        <v>0</v>
      </c>
      <c r="T91" s="36">
        <f t="shared" si="28"/>
        <v>0</v>
      </c>
      <c r="U91" s="36">
        <f t="shared" si="29"/>
        <v>0</v>
      </c>
      <c r="V91" s="35" t="s">
        <v>27</v>
      </c>
      <c r="X91" s="11">
        <f t="shared" si="30"/>
        <v>0</v>
      </c>
    </row>
    <row r="92" spans="1:24" s="11" customFormat="1" x14ac:dyDescent="0.25">
      <c r="A92" s="31"/>
      <c r="B92" s="44" t="s">
        <v>42</v>
      </c>
      <c r="C92" s="42" t="s">
        <v>141</v>
      </c>
      <c r="D92" s="41" t="s">
        <v>22</v>
      </c>
      <c r="E92" s="60">
        <f t="shared" si="21"/>
        <v>1</v>
      </c>
      <c r="F92" s="53">
        <v>0</v>
      </c>
      <c r="G92" s="53">
        <v>0</v>
      </c>
      <c r="H92" s="53">
        <v>1</v>
      </c>
      <c r="I92" s="39">
        <v>1740</v>
      </c>
      <c r="J92" s="39">
        <v>1040</v>
      </c>
      <c r="K92" s="45">
        <v>1.8096000000000001</v>
      </c>
      <c r="L92" s="45">
        <f t="shared" si="22"/>
        <v>0</v>
      </c>
      <c r="M92" s="45">
        <f t="shared" si="23"/>
        <v>0</v>
      </c>
      <c r="N92" s="45">
        <f t="shared" si="24"/>
        <v>1.8096000000000001</v>
      </c>
      <c r="O92" s="38">
        <f t="shared" si="25"/>
        <v>1.8096000000000001</v>
      </c>
      <c r="P92" s="8"/>
      <c r="Q92" s="8"/>
      <c r="R92" s="36">
        <f t="shared" si="26"/>
        <v>0</v>
      </c>
      <c r="S92" s="36">
        <f t="shared" si="27"/>
        <v>0</v>
      </c>
      <c r="T92" s="36">
        <f t="shared" si="28"/>
        <v>0</v>
      </c>
      <c r="U92" s="36">
        <f t="shared" si="29"/>
        <v>0</v>
      </c>
      <c r="V92" s="35" t="s">
        <v>128</v>
      </c>
      <c r="W92" s="11">
        <v>0</v>
      </c>
      <c r="X92" s="11">
        <f t="shared" si="30"/>
        <v>0</v>
      </c>
    </row>
    <row r="93" spans="1:24" s="11" customFormat="1" x14ac:dyDescent="0.25">
      <c r="A93" s="31"/>
      <c r="B93" s="44" t="s">
        <v>43</v>
      </c>
      <c r="C93" s="42" t="s">
        <v>141</v>
      </c>
      <c r="D93" s="41" t="s">
        <v>22</v>
      </c>
      <c r="E93" s="60">
        <f t="shared" si="21"/>
        <v>6</v>
      </c>
      <c r="F93" s="53">
        <v>0</v>
      </c>
      <c r="G93" s="53">
        <v>0</v>
      </c>
      <c r="H93" s="53">
        <v>6</v>
      </c>
      <c r="I93" s="39">
        <v>1740</v>
      </c>
      <c r="J93" s="39">
        <v>1040</v>
      </c>
      <c r="K93" s="45">
        <v>1.8096000000000001</v>
      </c>
      <c r="L93" s="45">
        <f t="shared" si="22"/>
        <v>0</v>
      </c>
      <c r="M93" s="45">
        <f t="shared" si="23"/>
        <v>0</v>
      </c>
      <c r="N93" s="45">
        <f t="shared" si="24"/>
        <v>10.857600000000001</v>
      </c>
      <c r="O93" s="38">
        <f t="shared" si="25"/>
        <v>10.857600000000001</v>
      </c>
      <c r="P93" s="8"/>
      <c r="Q93" s="8"/>
      <c r="R93" s="36">
        <f t="shared" si="26"/>
        <v>0</v>
      </c>
      <c r="S93" s="36">
        <f t="shared" si="27"/>
        <v>0</v>
      </c>
      <c r="T93" s="36">
        <f t="shared" si="28"/>
        <v>0</v>
      </c>
      <c r="U93" s="36">
        <f t="shared" si="29"/>
        <v>0</v>
      </c>
      <c r="V93" s="35" t="s">
        <v>128</v>
      </c>
      <c r="W93" s="11">
        <v>0</v>
      </c>
      <c r="X93" s="11">
        <f t="shared" si="30"/>
        <v>0</v>
      </c>
    </row>
    <row r="94" spans="1:24" s="11" customFormat="1" hidden="1" x14ac:dyDescent="0.25">
      <c r="A94" s="31"/>
      <c r="B94" s="44" t="s">
        <v>45</v>
      </c>
      <c r="C94" s="39" t="s">
        <v>21</v>
      </c>
      <c r="D94" s="41" t="s">
        <v>22</v>
      </c>
      <c r="E94" s="60">
        <f t="shared" si="21"/>
        <v>0</v>
      </c>
      <c r="F94" s="53">
        <v>0</v>
      </c>
      <c r="G94" s="53">
        <v>0</v>
      </c>
      <c r="H94" s="53">
        <v>0</v>
      </c>
      <c r="I94" s="39">
        <v>1920</v>
      </c>
      <c r="J94" s="39">
        <v>3140</v>
      </c>
      <c r="K94" s="45">
        <v>6.0288000000000004</v>
      </c>
      <c r="L94" s="45">
        <f t="shared" si="22"/>
        <v>0</v>
      </c>
      <c r="M94" s="45">
        <f t="shared" si="23"/>
        <v>0</v>
      </c>
      <c r="N94" s="45">
        <f t="shared" si="24"/>
        <v>0</v>
      </c>
      <c r="O94" s="38">
        <f t="shared" si="25"/>
        <v>0</v>
      </c>
      <c r="P94" s="8"/>
      <c r="Q94" s="8"/>
      <c r="R94" s="36">
        <f t="shared" si="26"/>
        <v>0</v>
      </c>
      <c r="S94" s="36">
        <f t="shared" si="27"/>
        <v>0</v>
      </c>
      <c r="T94" s="36">
        <f t="shared" si="28"/>
        <v>0</v>
      </c>
      <c r="U94" s="36">
        <f t="shared" si="29"/>
        <v>0</v>
      </c>
      <c r="V94" s="35" t="s">
        <v>128</v>
      </c>
      <c r="X94" s="11">
        <f t="shared" si="30"/>
        <v>0</v>
      </c>
    </row>
    <row r="95" spans="1:24" s="11" customFormat="1" x14ac:dyDescent="0.25">
      <c r="A95" s="31"/>
      <c r="B95" s="44" t="s">
        <v>132</v>
      </c>
      <c r="C95" s="39" t="s">
        <v>21</v>
      </c>
      <c r="D95" s="41" t="s">
        <v>22</v>
      </c>
      <c r="E95" s="60">
        <f t="shared" si="21"/>
        <v>1</v>
      </c>
      <c r="F95" s="53">
        <v>0</v>
      </c>
      <c r="G95" s="53">
        <v>1</v>
      </c>
      <c r="H95" s="53">
        <v>0</v>
      </c>
      <c r="I95" s="39">
        <v>1920</v>
      </c>
      <c r="J95" s="39">
        <v>3140</v>
      </c>
      <c r="K95" s="45">
        <v>6.0288000000000004</v>
      </c>
      <c r="L95" s="45">
        <f t="shared" si="22"/>
        <v>0</v>
      </c>
      <c r="M95" s="45">
        <f t="shared" si="23"/>
        <v>6.0288000000000004</v>
      </c>
      <c r="N95" s="45">
        <f t="shared" si="24"/>
        <v>0</v>
      </c>
      <c r="O95" s="38">
        <f t="shared" si="25"/>
        <v>6.0288000000000004</v>
      </c>
      <c r="P95" s="8"/>
      <c r="Q95" s="8"/>
      <c r="R95" s="36">
        <f t="shared" si="26"/>
        <v>0</v>
      </c>
      <c r="S95" s="36">
        <f t="shared" si="27"/>
        <v>0</v>
      </c>
      <c r="T95" s="36">
        <f t="shared" si="28"/>
        <v>0</v>
      </c>
      <c r="U95" s="36">
        <f t="shared" si="29"/>
        <v>0</v>
      </c>
      <c r="V95" s="35" t="s">
        <v>25</v>
      </c>
      <c r="W95" s="11">
        <v>2</v>
      </c>
      <c r="X95" s="11">
        <f t="shared" si="30"/>
        <v>2</v>
      </c>
    </row>
    <row r="96" spans="1:24" s="11" customFormat="1" x14ac:dyDescent="0.25">
      <c r="A96" s="31"/>
      <c r="B96" s="44" t="s">
        <v>133</v>
      </c>
      <c r="C96" s="39" t="s">
        <v>21</v>
      </c>
      <c r="D96" s="41" t="s">
        <v>22</v>
      </c>
      <c r="E96" s="60">
        <f t="shared" si="21"/>
        <v>1</v>
      </c>
      <c r="F96" s="53">
        <v>0</v>
      </c>
      <c r="G96" s="53">
        <v>0</v>
      </c>
      <c r="H96" s="53">
        <v>1</v>
      </c>
      <c r="I96" s="39">
        <v>1920</v>
      </c>
      <c r="J96" s="39">
        <v>3140</v>
      </c>
      <c r="K96" s="45">
        <v>6.0288000000000004</v>
      </c>
      <c r="L96" s="45">
        <f t="shared" si="22"/>
        <v>0</v>
      </c>
      <c r="M96" s="45">
        <f t="shared" si="23"/>
        <v>0</v>
      </c>
      <c r="N96" s="45">
        <f t="shared" si="24"/>
        <v>6.0288000000000004</v>
      </c>
      <c r="O96" s="38">
        <f t="shared" si="25"/>
        <v>6.0288000000000004</v>
      </c>
      <c r="P96" s="8"/>
      <c r="Q96" s="8"/>
      <c r="R96" s="36">
        <f t="shared" si="26"/>
        <v>0</v>
      </c>
      <c r="S96" s="36">
        <f t="shared" si="27"/>
        <v>0</v>
      </c>
      <c r="T96" s="36">
        <f t="shared" si="28"/>
        <v>0</v>
      </c>
      <c r="U96" s="36">
        <f t="shared" si="29"/>
        <v>0</v>
      </c>
      <c r="V96" s="35" t="s">
        <v>25</v>
      </c>
      <c r="W96" s="11">
        <v>2</v>
      </c>
      <c r="X96" s="11">
        <f t="shared" si="30"/>
        <v>2</v>
      </c>
    </row>
    <row r="97" spans="1:24" s="11" customFormat="1" x14ac:dyDescent="0.25">
      <c r="A97" s="31"/>
      <c r="B97" s="44" t="s">
        <v>47</v>
      </c>
      <c r="C97" s="39" t="s">
        <v>21</v>
      </c>
      <c r="D97" s="41" t="s">
        <v>22</v>
      </c>
      <c r="E97" s="60">
        <f t="shared" si="21"/>
        <v>4</v>
      </c>
      <c r="F97" s="53">
        <v>0</v>
      </c>
      <c r="G97" s="53">
        <v>0</v>
      </c>
      <c r="H97" s="53">
        <v>4</v>
      </c>
      <c r="I97" s="39">
        <v>1920</v>
      </c>
      <c r="J97" s="39">
        <v>2830</v>
      </c>
      <c r="K97" s="45">
        <v>5.4336000000000002</v>
      </c>
      <c r="L97" s="45">
        <f t="shared" si="22"/>
        <v>0</v>
      </c>
      <c r="M97" s="45">
        <f t="shared" si="23"/>
        <v>0</v>
      </c>
      <c r="N97" s="45">
        <f t="shared" si="24"/>
        <v>21.734400000000001</v>
      </c>
      <c r="O97" s="38">
        <f t="shared" si="25"/>
        <v>21.734400000000001</v>
      </c>
      <c r="P97" s="8"/>
      <c r="Q97" s="8"/>
      <c r="R97" s="36">
        <f t="shared" si="26"/>
        <v>0</v>
      </c>
      <c r="S97" s="36">
        <f t="shared" si="27"/>
        <v>0</v>
      </c>
      <c r="T97" s="36">
        <f t="shared" si="28"/>
        <v>0</v>
      </c>
      <c r="U97" s="36">
        <f t="shared" si="29"/>
        <v>0</v>
      </c>
      <c r="V97" s="35" t="s">
        <v>24</v>
      </c>
      <c r="W97" s="11">
        <v>1</v>
      </c>
      <c r="X97" s="11">
        <f t="shared" si="30"/>
        <v>4</v>
      </c>
    </row>
    <row r="98" spans="1:24" s="11" customFormat="1" x14ac:dyDescent="0.25">
      <c r="A98" s="31"/>
      <c r="B98" s="44" t="s">
        <v>48</v>
      </c>
      <c r="C98" s="39" t="s">
        <v>21</v>
      </c>
      <c r="D98" s="41" t="s">
        <v>22</v>
      </c>
      <c r="E98" s="60">
        <f t="shared" si="21"/>
        <v>2</v>
      </c>
      <c r="F98" s="53">
        <v>0</v>
      </c>
      <c r="G98" s="53">
        <v>0</v>
      </c>
      <c r="H98" s="53">
        <v>2</v>
      </c>
      <c r="I98" s="39">
        <v>1920</v>
      </c>
      <c r="J98" s="39">
        <v>2830</v>
      </c>
      <c r="K98" s="45">
        <v>5.4336000000000002</v>
      </c>
      <c r="L98" s="45">
        <f t="shared" si="22"/>
        <v>0</v>
      </c>
      <c r="M98" s="45">
        <f t="shared" si="23"/>
        <v>0</v>
      </c>
      <c r="N98" s="45">
        <f t="shared" si="24"/>
        <v>10.8672</v>
      </c>
      <c r="O98" s="38">
        <f t="shared" si="25"/>
        <v>10.8672</v>
      </c>
      <c r="P98" s="8"/>
      <c r="Q98" s="8"/>
      <c r="R98" s="36">
        <f t="shared" si="26"/>
        <v>0</v>
      </c>
      <c r="S98" s="36">
        <f t="shared" si="27"/>
        <v>0</v>
      </c>
      <c r="T98" s="36">
        <f t="shared" si="28"/>
        <v>0</v>
      </c>
      <c r="U98" s="36">
        <f t="shared" si="29"/>
        <v>0</v>
      </c>
      <c r="V98" s="35" t="s">
        <v>128</v>
      </c>
      <c r="W98" s="11">
        <v>0</v>
      </c>
      <c r="X98" s="11">
        <f t="shared" si="30"/>
        <v>0</v>
      </c>
    </row>
    <row r="99" spans="1:24" s="11" customFormat="1" x14ac:dyDescent="0.25">
      <c r="A99" s="31"/>
      <c r="B99" s="44" t="s">
        <v>49</v>
      </c>
      <c r="C99" s="39" t="s">
        <v>21</v>
      </c>
      <c r="D99" s="41" t="s">
        <v>22</v>
      </c>
      <c r="E99" s="60">
        <f t="shared" si="21"/>
        <v>2</v>
      </c>
      <c r="F99" s="53">
        <v>0</v>
      </c>
      <c r="G99" s="53">
        <v>0</v>
      </c>
      <c r="H99" s="53">
        <v>2</v>
      </c>
      <c r="I99" s="39">
        <v>1920</v>
      </c>
      <c r="J99" s="39">
        <v>2830</v>
      </c>
      <c r="K99" s="45">
        <v>5.4336000000000002</v>
      </c>
      <c r="L99" s="45">
        <f t="shared" si="22"/>
        <v>0</v>
      </c>
      <c r="M99" s="45">
        <f t="shared" si="23"/>
        <v>0</v>
      </c>
      <c r="N99" s="45">
        <f t="shared" si="24"/>
        <v>10.8672</v>
      </c>
      <c r="O99" s="38">
        <f t="shared" si="25"/>
        <v>10.8672</v>
      </c>
      <c r="P99" s="8"/>
      <c r="Q99" s="8"/>
      <c r="R99" s="36">
        <f t="shared" si="26"/>
        <v>0</v>
      </c>
      <c r="S99" s="36">
        <f t="shared" si="27"/>
        <v>0</v>
      </c>
      <c r="T99" s="36">
        <f t="shared" si="28"/>
        <v>0</v>
      </c>
      <c r="U99" s="36">
        <f t="shared" si="29"/>
        <v>0</v>
      </c>
      <c r="V99" s="35" t="s">
        <v>25</v>
      </c>
      <c r="W99" s="11">
        <v>2</v>
      </c>
      <c r="X99" s="11">
        <f t="shared" si="30"/>
        <v>4</v>
      </c>
    </row>
    <row r="100" spans="1:24" s="11" customFormat="1" x14ac:dyDescent="0.25">
      <c r="A100" s="31"/>
      <c r="B100" s="44" t="s">
        <v>134</v>
      </c>
      <c r="C100" s="39" t="s">
        <v>21</v>
      </c>
      <c r="D100" s="41" t="s">
        <v>22</v>
      </c>
      <c r="E100" s="60">
        <f t="shared" si="21"/>
        <v>2</v>
      </c>
      <c r="F100" s="53">
        <v>0</v>
      </c>
      <c r="G100" s="53">
        <v>0</v>
      </c>
      <c r="H100" s="53">
        <v>2</v>
      </c>
      <c r="I100" s="39">
        <v>1920</v>
      </c>
      <c r="J100" s="39">
        <v>1840</v>
      </c>
      <c r="K100" s="45">
        <v>3.5327999999999999</v>
      </c>
      <c r="L100" s="45">
        <f t="shared" si="22"/>
        <v>0</v>
      </c>
      <c r="M100" s="45">
        <f t="shared" si="23"/>
        <v>0</v>
      </c>
      <c r="N100" s="45">
        <f t="shared" si="24"/>
        <v>7.0655999999999999</v>
      </c>
      <c r="O100" s="38">
        <f t="shared" si="25"/>
        <v>7.0655999999999999</v>
      </c>
      <c r="P100" s="8"/>
      <c r="Q100" s="8"/>
      <c r="R100" s="36">
        <f t="shared" si="26"/>
        <v>0</v>
      </c>
      <c r="S100" s="36">
        <f t="shared" si="27"/>
        <v>0</v>
      </c>
      <c r="T100" s="36">
        <f t="shared" si="28"/>
        <v>0</v>
      </c>
      <c r="U100" s="36">
        <f t="shared" si="29"/>
        <v>0</v>
      </c>
      <c r="V100" s="35" t="s">
        <v>140</v>
      </c>
      <c r="W100" s="11">
        <v>2</v>
      </c>
      <c r="X100" s="11">
        <f t="shared" si="30"/>
        <v>4</v>
      </c>
    </row>
    <row r="101" spans="1:24" s="11" customFormat="1" hidden="1" x14ac:dyDescent="0.25">
      <c r="A101" s="31"/>
      <c r="B101" s="44" t="s">
        <v>51</v>
      </c>
      <c r="C101" s="39" t="s">
        <v>21</v>
      </c>
      <c r="D101" s="41" t="s">
        <v>22</v>
      </c>
      <c r="E101" s="60">
        <f t="shared" si="21"/>
        <v>0</v>
      </c>
      <c r="F101" s="53">
        <v>0</v>
      </c>
      <c r="G101" s="53">
        <v>0</v>
      </c>
      <c r="H101" s="53">
        <v>0</v>
      </c>
      <c r="I101" s="39">
        <v>1920</v>
      </c>
      <c r="J101" s="39">
        <v>1840</v>
      </c>
      <c r="K101" s="45">
        <v>3.5327999999999999</v>
      </c>
      <c r="L101" s="45">
        <f t="shared" si="22"/>
        <v>0</v>
      </c>
      <c r="M101" s="45">
        <f t="shared" si="23"/>
        <v>0</v>
      </c>
      <c r="N101" s="45">
        <f t="shared" si="24"/>
        <v>0</v>
      </c>
      <c r="O101" s="38">
        <f t="shared" si="25"/>
        <v>0</v>
      </c>
      <c r="P101" s="8"/>
      <c r="Q101" s="8"/>
      <c r="R101" s="36">
        <f t="shared" si="26"/>
        <v>0</v>
      </c>
      <c r="S101" s="36">
        <f t="shared" si="27"/>
        <v>0</v>
      </c>
      <c r="T101" s="36">
        <f t="shared" si="28"/>
        <v>0</v>
      </c>
      <c r="U101" s="36">
        <f t="shared" si="29"/>
        <v>0</v>
      </c>
      <c r="V101" s="35" t="s">
        <v>52</v>
      </c>
      <c r="X101" s="11">
        <f t="shared" si="30"/>
        <v>0</v>
      </c>
    </row>
    <row r="102" spans="1:24" s="11" customFormat="1" x14ac:dyDescent="0.25">
      <c r="A102" s="31"/>
      <c r="B102" s="44" t="s">
        <v>53</v>
      </c>
      <c r="C102" s="39" t="s">
        <v>21</v>
      </c>
      <c r="D102" s="41" t="s">
        <v>22</v>
      </c>
      <c r="E102" s="60">
        <f t="shared" si="21"/>
        <v>3</v>
      </c>
      <c r="F102" s="53">
        <v>0</v>
      </c>
      <c r="G102" s="53">
        <v>3</v>
      </c>
      <c r="H102" s="53">
        <v>0</v>
      </c>
      <c r="I102" s="39">
        <v>1920</v>
      </c>
      <c r="J102" s="39">
        <v>3340</v>
      </c>
      <c r="K102" s="45">
        <v>5.9904000000000002</v>
      </c>
      <c r="L102" s="45">
        <f t="shared" si="22"/>
        <v>0</v>
      </c>
      <c r="M102" s="45">
        <f t="shared" si="23"/>
        <v>17.9712</v>
      </c>
      <c r="N102" s="45">
        <f t="shared" si="24"/>
        <v>0</v>
      </c>
      <c r="O102" s="38">
        <f t="shared" si="25"/>
        <v>17.9712</v>
      </c>
      <c r="P102" s="8"/>
      <c r="Q102" s="8"/>
      <c r="R102" s="36">
        <f t="shared" si="26"/>
        <v>0</v>
      </c>
      <c r="S102" s="36">
        <f t="shared" si="27"/>
        <v>0</v>
      </c>
      <c r="T102" s="36">
        <f t="shared" si="28"/>
        <v>0</v>
      </c>
      <c r="U102" s="36">
        <f t="shared" si="29"/>
        <v>0</v>
      </c>
      <c r="V102" s="35" t="s">
        <v>24</v>
      </c>
      <c r="W102" s="11">
        <v>1</v>
      </c>
      <c r="X102" s="11">
        <f t="shared" si="30"/>
        <v>3</v>
      </c>
    </row>
    <row r="103" spans="1:24" s="11" customFormat="1" x14ac:dyDescent="0.25">
      <c r="A103" s="31"/>
      <c r="B103" s="44" t="s">
        <v>135</v>
      </c>
      <c r="C103" s="39" t="s">
        <v>21</v>
      </c>
      <c r="D103" s="41" t="s">
        <v>22</v>
      </c>
      <c r="E103" s="60">
        <f t="shared" si="21"/>
        <v>3</v>
      </c>
      <c r="F103" s="53">
        <v>0</v>
      </c>
      <c r="G103" s="53">
        <v>0</v>
      </c>
      <c r="H103" s="53">
        <v>3</v>
      </c>
      <c r="I103" s="39">
        <v>1920</v>
      </c>
      <c r="J103" s="39">
        <v>3340</v>
      </c>
      <c r="K103" s="45">
        <v>5.9904000000000002</v>
      </c>
      <c r="L103" s="45">
        <f t="shared" si="22"/>
        <v>0</v>
      </c>
      <c r="M103" s="45">
        <f t="shared" si="23"/>
        <v>0</v>
      </c>
      <c r="N103" s="45">
        <f t="shared" si="24"/>
        <v>17.9712</v>
      </c>
      <c r="O103" s="38">
        <f t="shared" si="25"/>
        <v>17.9712</v>
      </c>
      <c r="P103" s="8"/>
      <c r="Q103" s="8"/>
      <c r="R103" s="36">
        <f t="shared" si="26"/>
        <v>0</v>
      </c>
      <c r="S103" s="36">
        <f t="shared" si="27"/>
        <v>0</v>
      </c>
      <c r="T103" s="36">
        <f t="shared" si="28"/>
        <v>0</v>
      </c>
      <c r="U103" s="36">
        <f t="shared" si="29"/>
        <v>0</v>
      </c>
      <c r="V103" s="35" t="s">
        <v>24</v>
      </c>
      <c r="W103" s="11">
        <v>1</v>
      </c>
      <c r="X103" s="11">
        <f t="shared" si="30"/>
        <v>3</v>
      </c>
    </row>
    <row r="104" spans="1:24" s="11" customFormat="1" x14ac:dyDescent="0.25">
      <c r="A104" s="31"/>
      <c r="B104" s="44" t="s">
        <v>54</v>
      </c>
      <c r="C104" s="42" t="s">
        <v>141</v>
      </c>
      <c r="D104" s="41" t="s">
        <v>22</v>
      </c>
      <c r="E104" s="60">
        <f t="shared" si="21"/>
        <v>33</v>
      </c>
      <c r="F104" s="53">
        <v>19</v>
      </c>
      <c r="G104" s="53">
        <v>0</v>
      </c>
      <c r="H104" s="54">
        <v>14</v>
      </c>
      <c r="I104" s="39">
        <v>1920</v>
      </c>
      <c r="J104" s="39">
        <v>1740</v>
      </c>
      <c r="K104" s="45">
        <v>3.3408000000000002</v>
      </c>
      <c r="L104" s="45">
        <f t="shared" si="22"/>
        <v>63.475200000000001</v>
      </c>
      <c r="M104" s="45">
        <f t="shared" si="23"/>
        <v>0</v>
      </c>
      <c r="N104" s="45">
        <f t="shared" si="24"/>
        <v>46.7712</v>
      </c>
      <c r="O104" s="38">
        <f t="shared" si="25"/>
        <v>110.24639999999999</v>
      </c>
      <c r="P104" s="8"/>
      <c r="Q104" s="8"/>
      <c r="R104" s="36">
        <f t="shared" si="26"/>
        <v>0</v>
      </c>
      <c r="S104" s="36">
        <f t="shared" si="27"/>
        <v>0</v>
      </c>
      <c r="T104" s="36">
        <f t="shared" si="28"/>
        <v>0</v>
      </c>
      <c r="U104" s="36">
        <f t="shared" si="29"/>
        <v>0</v>
      </c>
      <c r="V104" s="35" t="s">
        <v>128</v>
      </c>
      <c r="W104" s="11">
        <v>0</v>
      </c>
      <c r="X104" s="11">
        <f t="shared" si="30"/>
        <v>0</v>
      </c>
    </row>
    <row r="105" spans="1:24" s="11" customFormat="1" x14ac:dyDescent="0.25">
      <c r="A105" s="31"/>
      <c r="B105" s="44" t="s">
        <v>55</v>
      </c>
      <c r="C105" s="42" t="s">
        <v>141</v>
      </c>
      <c r="D105" s="41" t="s">
        <v>22</v>
      </c>
      <c r="E105" s="60">
        <f t="shared" si="21"/>
        <v>2</v>
      </c>
      <c r="F105" s="53">
        <v>0</v>
      </c>
      <c r="G105" s="53">
        <v>0</v>
      </c>
      <c r="H105" s="53">
        <v>2</v>
      </c>
      <c r="I105" s="39">
        <v>1920</v>
      </c>
      <c r="J105" s="39">
        <v>1740</v>
      </c>
      <c r="K105" s="45">
        <v>3.3408000000000002</v>
      </c>
      <c r="L105" s="45">
        <f t="shared" si="22"/>
        <v>0</v>
      </c>
      <c r="M105" s="45">
        <f t="shared" si="23"/>
        <v>0</v>
      </c>
      <c r="N105" s="45">
        <f t="shared" si="24"/>
        <v>6.6816000000000004</v>
      </c>
      <c r="O105" s="38">
        <f t="shared" si="25"/>
        <v>6.6816000000000004</v>
      </c>
      <c r="P105" s="8"/>
      <c r="Q105" s="8"/>
      <c r="R105" s="36">
        <f t="shared" si="26"/>
        <v>0</v>
      </c>
      <c r="S105" s="36">
        <f t="shared" si="27"/>
        <v>0</v>
      </c>
      <c r="T105" s="36">
        <f t="shared" si="28"/>
        <v>0</v>
      </c>
      <c r="U105" s="36">
        <f t="shared" si="29"/>
        <v>0</v>
      </c>
      <c r="V105" s="35" t="s">
        <v>24</v>
      </c>
      <c r="W105" s="11">
        <v>1</v>
      </c>
      <c r="X105" s="11">
        <f t="shared" si="30"/>
        <v>2</v>
      </c>
    </row>
    <row r="106" spans="1:24" s="11" customFormat="1" x14ac:dyDescent="0.25">
      <c r="A106" s="31"/>
      <c r="B106" s="44" t="s">
        <v>56</v>
      </c>
      <c r="C106" s="42" t="s">
        <v>141</v>
      </c>
      <c r="D106" s="41" t="s">
        <v>22</v>
      </c>
      <c r="E106" s="60">
        <f t="shared" si="21"/>
        <v>2</v>
      </c>
      <c r="F106" s="53">
        <v>0</v>
      </c>
      <c r="G106" s="53">
        <v>0</v>
      </c>
      <c r="H106" s="53">
        <v>2</v>
      </c>
      <c r="I106" s="39">
        <v>1920</v>
      </c>
      <c r="J106" s="39">
        <v>1740</v>
      </c>
      <c r="K106" s="45">
        <v>3.3408000000000002</v>
      </c>
      <c r="L106" s="45">
        <f t="shared" si="22"/>
        <v>0</v>
      </c>
      <c r="M106" s="45">
        <f t="shared" si="23"/>
        <v>0</v>
      </c>
      <c r="N106" s="45">
        <f t="shared" si="24"/>
        <v>6.6816000000000004</v>
      </c>
      <c r="O106" s="38">
        <f t="shared" si="25"/>
        <v>6.6816000000000004</v>
      </c>
      <c r="P106" s="8"/>
      <c r="Q106" s="8"/>
      <c r="R106" s="36">
        <f t="shared" si="26"/>
        <v>0</v>
      </c>
      <c r="S106" s="36">
        <f t="shared" si="27"/>
        <v>0</v>
      </c>
      <c r="T106" s="36">
        <f t="shared" si="28"/>
        <v>0</v>
      </c>
      <c r="U106" s="36">
        <f t="shared" si="29"/>
        <v>0</v>
      </c>
      <c r="V106" s="35" t="s">
        <v>149</v>
      </c>
      <c r="W106" s="11">
        <v>2</v>
      </c>
      <c r="X106" s="11">
        <f t="shared" si="30"/>
        <v>4</v>
      </c>
    </row>
    <row r="107" spans="1:24" s="11" customFormat="1" x14ac:dyDescent="0.25">
      <c r="A107" s="31"/>
      <c r="B107" s="44" t="s">
        <v>58</v>
      </c>
      <c r="C107" s="42" t="s">
        <v>141</v>
      </c>
      <c r="D107" s="41" t="s">
        <v>22</v>
      </c>
      <c r="E107" s="60">
        <f t="shared" si="21"/>
        <v>2</v>
      </c>
      <c r="F107" s="53">
        <v>0</v>
      </c>
      <c r="G107" s="53">
        <v>0</v>
      </c>
      <c r="H107" s="53">
        <v>2</v>
      </c>
      <c r="I107" s="39">
        <v>930</v>
      </c>
      <c r="J107" s="39">
        <v>1740</v>
      </c>
      <c r="K107" s="45">
        <v>1.6182000000000001</v>
      </c>
      <c r="L107" s="45">
        <f t="shared" si="22"/>
        <v>0</v>
      </c>
      <c r="M107" s="45">
        <f t="shared" si="23"/>
        <v>0</v>
      </c>
      <c r="N107" s="45">
        <f t="shared" si="24"/>
        <v>3.2364000000000002</v>
      </c>
      <c r="O107" s="38">
        <f t="shared" si="25"/>
        <v>3.2364000000000002</v>
      </c>
      <c r="P107" s="8"/>
      <c r="Q107" s="8"/>
      <c r="R107" s="36">
        <f t="shared" si="26"/>
        <v>0</v>
      </c>
      <c r="S107" s="36">
        <f t="shared" si="27"/>
        <v>0</v>
      </c>
      <c r="T107" s="36">
        <f t="shared" si="28"/>
        <v>0</v>
      </c>
      <c r="U107" s="36">
        <f t="shared" si="29"/>
        <v>0</v>
      </c>
      <c r="V107" s="35" t="s">
        <v>151</v>
      </c>
      <c r="W107" s="11">
        <v>0</v>
      </c>
      <c r="X107" s="11">
        <f t="shared" si="30"/>
        <v>0</v>
      </c>
    </row>
    <row r="108" spans="1:24" s="11" customFormat="1" x14ac:dyDescent="0.25">
      <c r="A108" s="31"/>
      <c r="B108" s="44" t="s">
        <v>59</v>
      </c>
      <c r="C108" s="39" t="s">
        <v>21</v>
      </c>
      <c r="D108" s="41" t="s">
        <v>22</v>
      </c>
      <c r="E108" s="60">
        <f t="shared" si="21"/>
        <v>2</v>
      </c>
      <c r="F108" s="53">
        <v>0</v>
      </c>
      <c r="G108" s="53">
        <v>1</v>
      </c>
      <c r="H108" s="53">
        <v>1</v>
      </c>
      <c r="I108" s="39">
        <v>1920</v>
      </c>
      <c r="J108" s="39">
        <v>890</v>
      </c>
      <c r="K108" s="45">
        <v>1.7088000000000001</v>
      </c>
      <c r="L108" s="45">
        <f t="shared" si="22"/>
        <v>0</v>
      </c>
      <c r="M108" s="45">
        <f t="shared" si="23"/>
        <v>1.7088000000000001</v>
      </c>
      <c r="N108" s="45">
        <f t="shared" si="24"/>
        <v>1.7088000000000001</v>
      </c>
      <c r="O108" s="38">
        <f t="shared" si="25"/>
        <v>3.4176000000000002</v>
      </c>
      <c r="P108" s="8"/>
      <c r="Q108" s="8"/>
      <c r="R108" s="36">
        <f t="shared" si="26"/>
        <v>0</v>
      </c>
      <c r="S108" s="36">
        <f t="shared" si="27"/>
        <v>0</v>
      </c>
      <c r="T108" s="36">
        <f t="shared" si="28"/>
        <v>0</v>
      </c>
      <c r="U108" s="36">
        <f t="shared" si="29"/>
        <v>0</v>
      </c>
      <c r="V108" s="35" t="s">
        <v>128</v>
      </c>
      <c r="W108" s="11">
        <v>0</v>
      </c>
      <c r="X108" s="11">
        <f t="shared" si="30"/>
        <v>0</v>
      </c>
    </row>
    <row r="109" spans="1:24" s="11" customFormat="1" x14ac:dyDescent="0.25">
      <c r="A109" s="31"/>
      <c r="B109" s="44" t="s">
        <v>60</v>
      </c>
      <c r="C109" s="39" t="s">
        <v>21</v>
      </c>
      <c r="D109" s="41" t="s">
        <v>22</v>
      </c>
      <c r="E109" s="60">
        <f t="shared" si="21"/>
        <v>2</v>
      </c>
      <c r="F109" s="53">
        <v>0</v>
      </c>
      <c r="G109" s="53">
        <v>1</v>
      </c>
      <c r="H109" s="53">
        <v>1</v>
      </c>
      <c r="I109" s="39">
        <v>1920</v>
      </c>
      <c r="J109" s="39">
        <v>890</v>
      </c>
      <c r="K109" s="45">
        <v>1.7088000000000001</v>
      </c>
      <c r="L109" s="45">
        <f t="shared" si="22"/>
        <v>0</v>
      </c>
      <c r="M109" s="45">
        <f t="shared" si="23"/>
        <v>1.7088000000000001</v>
      </c>
      <c r="N109" s="45">
        <f t="shared" si="24"/>
        <v>1.7088000000000001</v>
      </c>
      <c r="O109" s="38">
        <f t="shared" si="25"/>
        <v>3.4176000000000002</v>
      </c>
      <c r="P109" s="8"/>
      <c r="Q109" s="8"/>
      <c r="R109" s="36">
        <f t="shared" si="26"/>
        <v>0</v>
      </c>
      <c r="S109" s="36">
        <f t="shared" si="27"/>
        <v>0</v>
      </c>
      <c r="T109" s="36">
        <f t="shared" si="28"/>
        <v>0</v>
      </c>
      <c r="U109" s="36">
        <f t="shared" si="29"/>
        <v>0</v>
      </c>
      <c r="V109" s="35" t="s">
        <v>24</v>
      </c>
      <c r="W109" s="11">
        <v>1</v>
      </c>
      <c r="X109" s="11">
        <f t="shared" si="30"/>
        <v>2</v>
      </c>
    </row>
    <row r="110" spans="1:24" s="11" customFormat="1" x14ac:dyDescent="0.25">
      <c r="A110" s="31"/>
      <c r="B110" s="44" t="s">
        <v>61</v>
      </c>
      <c r="C110" s="39" t="s">
        <v>21</v>
      </c>
      <c r="D110" s="41" t="s">
        <v>22</v>
      </c>
      <c r="E110" s="60">
        <f t="shared" si="21"/>
        <v>2</v>
      </c>
      <c r="F110" s="53">
        <v>0</v>
      </c>
      <c r="G110" s="53">
        <v>1</v>
      </c>
      <c r="H110" s="53">
        <v>1</v>
      </c>
      <c r="I110" s="39">
        <v>1920</v>
      </c>
      <c r="J110" s="39">
        <v>890</v>
      </c>
      <c r="K110" s="45">
        <v>1.7088000000000001</v>
      </c>
      <c r="L110" s="45">
        <f t="shared" si="22"/>
        <v>0</v>
      </c>
      <c r="M110" s="45">
        <f t="shared" si="23"/>
        <v>1.7088000000000001</v>
      </c>
      <c r="N110" s="45">
        <f t="shared" si="24"/>
        <v>1.7088000000000001</v>
      </c>
      <c r="O110" s="38">
        <f t="shared" si="25"/>
        <v>3.4176000000000002</v>
      </c>
      <c r="P110" s="8"/>
      <c r="Q110" s="8"/>
      <c r="R110" s="36">
        <f t="shared" si="26"/>
        <v>0</v>
      </c>
      <c r="S110" s="36">
        <f t="shared" si="27"/>
        <v>0</v>
      </c>
      <c r="T110" s="36">
        <f t="shared" si="28"/>
        <v>0</v>
      </c>
      <c r="U110" s="36">
        <f t="shared" si="29"/>
        <v>0</v>
      </c>
      <c r="V110" s="35" t="s">
        <v>128</v>
      </c>
      <c r="W110" s="11">
        <v>0</v>
      </c>
      <c r="X110" s="11">
        <f t="shared" si="30"/>
        <v>0</v>
      </c>
    </row>
    <row r="111" spans="1:24" s="11" customFormat="1" x14ac:dyDescent="0.25">
      <c r="A111" s="31"/>
      <c r="B111" s="44" t="s">
        <v>136</v>
      </c>
      <c r="C111" s="39" t="s">
        <v>21</v>
      </c>
      <c r="D111" s="41" t="s">
        <v>22</v>
      </c>
      <c r="E111" s="60">
        <f t="shared" si="21"/>
        <v>1</v>
      </c>
      <c r="F111" s="53">
        <v>0</v>
      </c>
      <c r="G111" s="53">
        <v>1</v>
      </c>
      <c r="H111" s="53">
        <v>0</v>
      </c>
      <c r="I111" s="39">
        <v>1920</v>
      </c>
      <c r="J111" s="39">
        <v>1490</v>
      </c>
      <c r="K111" s="45">
        <v>2.8607999999999998</v>
      </c>
      <c r="L111" s="45">
        <f t="shared" si="22"/>
        <v>0</v>
      </c>
      <c r="M111" s="45">
        <f t="shared" si="23"/>
        <v>2.8607999999999998</v>
      </c>
      <c r="N111" s="45">
        <f t="shared" si="24"/>
        <v>0</v>
      </c>
      <c r="O111" s="38">
        <f t="shared" si="25"/>
        <v>2.8607999999999998</v>
      </c>
      <c r="P111" s="8"/>
      <c r="Q111" s="8"/>
      <c r="R111" s="36">
        <f t="shared" si="26"/>
        <v>0</v>
      </c>
      <c r="S111" s="36">
        <f t="shared" si="27"/>
        <v>0</v>
      </c>
      <c r="T111" s="36">
        <f t="shared" si="28"/>
        <v>0</v>
      </c>
      <c r="U111" s="36">
        <f t="shared" si="29"/>
        <v>0</v>
      </c>
      <c r="V111" s="35" t="s">
        <v>128</v>
      </c>
      <c r="W111" s="11">
        <v>0</v>
      </c>
      <c r="X111" s="11">
        <f t="shared" si="30"/>
        <v>0</v>
      </c>
    </row>
    <row r="112" spans="1:24" s="11" customFormat="1" x14ac:dyDescent="0.25">
      <c r="A112" s="31"/>
      <c r="B112" s="44" t="s">
        <v>137</v>
      </c>
      <c r="C112" s="39" t="s">
        <v>21</v>
      </c>
      <c r="D112" s="41" t="s">
        <v>22</v>
      </c>
      <c r="E112" s="60">
        <f t="shared" si="21"/>
        <v>3</v>
      </c>
      <c r="F112" s="53">
        <v>0</v>
      </c>
      <c r="G112" s="53">
        <v>1</v>
      </c>
      <c r="H112" s="53">
        <v>2</v>
      </c>
      <c r="I112" s="39">
        <v>1920</v>
      </c>
      <c r="J112" s="39">
        <v>1490</v>
      </c>
      <c r="K112" s="45">
        <v>2.8607999999999998</v>
      </c>
      <c r="L112" s="45">
        <f t="shared" si="22"/>
        <v>0</v>
      </c>
      <c r="M112" s="45">
        <f t="shared" si="23"/>
        <v>2.8607999999999998</v>
      </c>
      <c r="N112" s="45">
        <f t="shared" si="24"/>
        <v>5.7215999999999996</v>
      </c>
      <c r="O112" s="38">
        <f t="shared" si="25"/>
        <v>8.5823999999999998</v>
      </c>
      <c r="P112" s="8"/>
      <c r="Q112" s="8"/>
      <c r="R112" s="36">
        <f t="shared" si="26"/>
        <v>0</v>
      </c>
      <c r="S112" s="36">
        <f t="shared" si="27"/>
        <v>0</v>
      </c>
      <c r="T112" s="36">
        <f t="shared" si="28"/>
        <v>0</v>
      </c>
      <c r="U112" s="36">
        <f t="shared" si="29"/>
        <v>0</v>
      </c>
      <c r="V112" s="35" t="s">
        <v>24</v>
      </c>
      <c r="W112" s="11">
        <v>1</v>
      </c>
      <c r="X112" s="11">
        <f t="shared" si="30"/>
        <v>3</v>
      </c>
    </row>
    <row r="113" spans="1:24" s="11" customFormat="1" hidden="1" x14ac:dyDescent="0.25">
      <c r="A113" s="31"/>
      <c r="B113" s="44" t="s">
        <v>63</v>
      </c>
      <c r="C113" s="39" t="s">
        <v>21</v>
      </c>
      <c r="D113" s="41" t="s">
        <v>22</v>
      </c>
      <c r="E113" s="60">
        <f t="shared" si="21"/>
        <v>0</v>
      </c>
      <c r="F113" s="53">
        <v>0</v>
      </c>
      <c r="G113" s="53">
        <v>0</v>
      </c>
      <c r="H113" s="53">
        <v>0</v>
      </c>
      <c r="I113" s="39">
        <v>1920</v>
      </c>
      <c r="J113" s="39">
        <v>1490</v>
      </c>
      <c r="K113" s="45">
        <v>2.8607999999999998</v>
      </c>
      <c r="L113" s="45">
        <f t="shared" si="22"/>
        <v>0</v>
      </c>
      <c r="M113" s="45">
        <f t="shared" si="23"/>
        <v>0</v>
      </c>
      <c r="N113" s="45">
        <f t="shared" si="24"/>
        <v>0</v>
      </c>
      <c r="O113" s="38">
        <f t="shared" si="25"/>
        <v>0</v>
      </c>
      <c r="P113" s="8"/>
      <c r="Q113" s="8"/>
      <c r="R113" s="36">
        <f t="shared" si="26"/>
        <v>0</v>
      </c>
      <c r="S113" s="36">
        <f t="shared" si="27"/>
        <v>0</v>
      </c>
      <c r="T113" s="36">
        <f t="shared" si="28"/>
        <v>0</v>
      </c>
      <c r="U113" s="36">
        <f t="shared" si="29"/>
        <v>0</v>
      </c>
      <c r="V113" s="35" t="s">
        <v>25</v>
      </c>
      <c r="X113" s="11">
        <f t="shared" si="30"/>
        <v>0</v>
      </c>
    </row>
    <row r="114" spans="1:24" s="11" customFormat="1" hidden="1" x14ac:dyDescent="0.25">
      <c r="A114" s="31"/>
      <c r="B114" s="44" t="s">
        <v>64</v>
      </c>
      <c r="C114" s="39" t="s">
        <v>21</v>
      </c>
      <c r="D114" s="41" t="s">
        <v>22</v>
      </c>
      <c r="E114" s="60">
        <f t="shared" si="21"/>
        <v>0</v>
      </c>
      <c r="F114" s="53">
        <v>0</v>
      </c>
      <c r="G114" s="53">
        <v>0</v>
      </c>
      <c r="H114" s="53">
        <v>0</v>
      </c>
      <c r="I114" s="39">
        <v>1920</v>
      </c>
      <c r="J114" s="39">
        <v>1490</v>
      </c>
      <c r="K114" s="45">
        <v>2.8607999999999998</v>
      </c>
      <c r="L114" s="45">
        <f t="shared" si="22"/>
        <v>0</v>
      </c>
      <c r="M114" s="45">
        <f t="shared" si="23"/>
        <v>0</v>
      </c>
      <c r="N114" s="45">
        <f t="shared" si="24"/>
        <v>0</v>
      </c>
      <c r="O114" s="38">
        <f t="shared" si="25"/>
        <v>0</v>
      </c>
      <c r="P114" s="8"/>
      <c r="Q114" s="8"/>
      <c r="R114" s="36">
        <f t="shared" si="26"/>
        <v>0</v>
      </c>
      <c r="S114" s="36">
        <f t="shared" si="27"/>
        <v>0</v>
      </c>
      <c r="T114" s="36">
        <f t="shared" si="28"/>
        <v>0</v>
      </c>
      <c r="U114" s="36">
        <f t="shared" si="29"/>
        <v>0</v>
      </c>
      <c r="V114" s="35" t="s">
        <v>27</v>
      </c>
      <c r="X114" s="11">
        <f t="shared" si="30"/>
        <v>0</v>
      </c>
    </row>
    <row r="115" spans="1:24" s="11" customFormat="1" x14ac:dyDescent="0.25">
      <c r="A115" s="31"/>
      <c r="B115" s="44" t="s">
        <v>78</v>
      </c>
      <c r="C115" s="42" t="s">
        <v>141</v>
      </c>
      <c r="D115" s="41" t="s">
        <v>22</v>
      </c>
      <c r="E115" s="60">
        <f t="shared" si="21"/>
        <v>6</v>
      </c>
      <c r="F115" s="53">
        <v>0</v>
      </c>
      <c r="G115" s="53">
        <v>1</v>
      </c>
      <c r="H115" s="53">
        <v>5</v>
      </c>
      <c r="I115" s="39">
        <v>2510</v>
      </c>
      <c r="J115" s="39">
        <v>1740</v>
      </c>
      <c r="K115" s="45">
        <v>3.8363999999999994</v>
      </c>
      <c r="L115" s="45">
        <f t="shared" si="22"/>
        <v>0</v>
      </c>
      <c r="M115" s="45">
        <f t="shared" si="23"/>
        <v>3.8363999999999994</v>
      </c>
      <c r="N115" s="45">
        <f t="shared" si="24"/>
        <v>19.181999999999995</v>
      </c>
      <c r="O115" s="38">
        <f t="shared" si="25"/>
        <v>23.018399999999993</v>
      </c>
      <c r="P115" s="8"/>
      <c r="Q115" s="8"/>
      <c r="R115" s="36">
        <f t="shared" si="26"/>
        <v>0</v>
      </c>
      <c r="S115" s="36">
        <f t="shared" si="27"/>
        <v>0</v>
      </c>
      <c r="T115" s="36">
        <f t="shared" si="28"/>
        <v>0</v>
      </c>
      <c r="U115" s="36">
        <f t="shared" si="29"/>
        <v>0</v>
      </c>
      <c r="V115" s="35" t="s">
        <v>128</v>
      </c>
      <c r="W115" s="11">
        <v>0</v>
      </c>
      <c r="X115" s="11">
        <f t="shared" si="30"/>
        <v>0</v>
      </c>
    </row>
    <row r="116" spans="1:24" s="11" customFormat="1" x14ac:dyDescent="0.25">
      <c r="A116" s="31"/>
      <c r="B116" s="44" t="s">
        <v>79</v>
      </c>
      <c r="C116" s="42" t="s">
        <v>141</v>
      </c>
      <c r="D116" s="41" t="s">
        <v>22</v>
      </c>
      <c r="E116" s="60">
        <f t="shared" si="21"/>
        <v>7</v>
      </c>
      <c r="F116" s="53">
        <v>0</v>
      </c>
      <c r="G116" s="53">
        <v>2</v>
      </c>
      <c r="H116" s="53">
        <v>5</v>
      </c>
      <c r="I116" s="39">
        <v>2510</v>
      </c>
      <c r="J116" s="39">
        <v>1740</v>
      </c>
      <c r="K116" s="45">
        <v>3.8363999999999994</v>
      </c>
      <c r="L116" s="45">
        <f t="shared" si="22"/>
        <v>0</v>
      </c>
      <c r="M116" s="45">
        <f t="shared" si="23"/>
        <v>7.6727999999999987</v>
      </c>
      <c r="N116" s="45">
        <f t="shared" si="24"/>
        <v>19.181999999999995</v>
      </c>
      <c r="O116" s="38">
        <f t="shared" si="25"/>
        <v>26.854799999999994</v>
      </c>
      <c r="P116" s="8"/>
      <c r="Q116" s="8"/>
      <c r="R116" s="36">
        <f t="shared" si="26"/>
        <v>0</v>
      </c>
      <c r="S116" s="36">
        <f t="shared" si="27"/>
        <v>0</v>
      </c>
      <c r="T116" s="36">
        <f t="shared" si="28"/>
        <v>0</v>
      </c>
      <c r="U116" s="36">
        <f t="shared" si="29"/>
        <v>0</v>
      </c>
      <c r="V116" s="35" t="s">
        <v>24</v>
      </c>
      <c r="W116" s="11">
        <v>1</v>
      </c>
      <c r="X116" s="11">
        <f t="shared" si="30"/>
        <v>7</v>
      </c>
    </row>
    <row r="117" spans="1:24" s="11" customFormat="1" hidden="1" x14ac:dyDescent="0.25">
      <c r="A117" s="31"/>
      <c r="B117" s="44" t="s">
        <v>80</v>
      </c>
      <c r="C117" s="42" t="s">
        <v>141</v>
      </c>
      <c r="D117" s="41" t="s">
        <v>22</v>
      </c>
      <c r="E117" s="60">
        <f t="shared" si="21"/>
        <v>0</v>
      </c>
      <c r="F117" s="53">
        <v>0</v>
      </c>
      <c r="G117" s="53">
        <v>0</v>
      </c>
      <c r="H117" s="53">
        <v>0</v>
      </c>
      <c r="I117" s="39">
        <v>2510</v>
      </c>
      <c r="J117" s="39">
        <v>1740</v>
      </c>
      <c r="K117" s="45">
        <v>3.8363999999999994</v>
      </c>
      <c r="L117" s="45">
        <f t="shared" si="22"/>
        <v>0</v>
      </c>
      <c r="M117" s="45">
        <f t="shared" si="23"/>
        <v>0</v>
      </c>
      <c r="N117" s="45">
        <f t="shared" si="24"/>
        <v>0</v>
      </c>
      <c r="O117" s="38">
        <f t="shared" si="25"/>
        <v>0</v>
      </c>
      <c r="P117" s="8"/>
      <c r="Q117" s="8"/>
      <c r="R117" s="36">
        <f t="shared" si="26"/>
        <v>0</v>
      </c>
      <c r="S117" s="36">
        <f t="shared" si="27"/>
        <v>0</v>
      </c>
      <c r="T117" s="36">
        <f t="shared" si="28"/>
        <v>0</v>
      </c>
      <c r="U117" s="36">
        <f t="shared" si="29"/>
        <v>0</v>
      </c>
      <c r="V117" s="35" t="s">
        <v>25</v>
      </c>
      <c r="X117" s="11">
        <f t="shared" si="30"/>
        <v>0</v>
      </c>
    </row>
    <row r="118" spans="1:24" s="11" customFormat="1" x14ac:dyDescent="0.25">
      <c r="A118" s="31"/>
      <c r="B118" s="44" t="s">
        <v>81</v>
      </c>
      <c r="C118" s="42" t="s">
        <v>141</v>
      </c>
      <c r="D118" s="41" t="s">
        <v>22</v>
      </c>
      <c r="E118" s="60">
        <f t="shared" si="21"/>
        <v>14</v>
      </c>
      <c r="F118" s="53">
        <v>6</v>
      </c>
      <c r="G118" s="53">
        <v>3</v>
      </c>
      <c r="H118" s="53">
        <v>5</v>
      </c>
      <c r="I118" s="39">
        <v>2510</v>
      </c>
      <c r="J118" s="39">
        <v>1740</v>
      </c>
      <c r="K118" s="45">
        <v>3.8363999999999994</v>
      </c>
      <c r="L118" s="45">
        <f t="shared" si="22"/>
        <v>23.018399999999996</v>
      </c>
      <c r="M118" s="45">
        <f t="shared" si="23"/>
        <v>11.509199999999998</v>
      </c>
      <c r="N118" s="45">
        <f t="shared" si="24"/>
        <v>19.181999999999995</v>
      </c>
      <c r="O118" s="38">
        <f t="shared" si="25"/>
        <v>53.709599999999988</v>
      </c>
      <c r="P118" s="8"/>
      <c r="Q118" s="8"/>
      <c r="R118" s="36">
        <f t="shared" si="26"/>
        <v>0</v>
      </c>
      <c r="S118" s="36">
        <f t="shared" si="27"/>
        <v>0</v>
      </c>
      <c r="T118" s="36">
        <f t="shared" si="28"/>
        <v>0</v>
      </c>
      <c r="U118" s="36">
        <f t="shared" si="29"/>
        <v>0</v>
      </c>
      <c r="V118" s="35" t="s">
        <v>128</v>
      </c>
      <c r="W118" s="11">
        <v>0</v>
      </c>
      <c r="X118" s="11">
        <f t="shared" si="30"/>
        <v>0</v>
      </c>
    </row>
    <row r="119" spans="1:24" s="11" customFormat="1" x14ac:dyDescent="0.25">
      <c r="A119" s="31"/>
      <c r="B119" s="44" t="s">
        <v>82</v>
      </c>
      <c r="C119" s="42" t="s">
        <v>141</v>
      </c>
      <c r="D119" s="41" t="s">
        <v>22</v>
      </c>
      <c r="E119" s="60">
        <f t="shared" si="21"/>
        <v>5</v>
      </c>
      <c r="F119" s="53">
        <v>0</v>
      </c>
      <c r="G119" s="53">
        <v>0</v>
      </c>
      <c r="H119" s="53">
        <v>5</v>
      </c>
      <c r="I119" s="39">
        <v>2510</v>
      </c>
      <c r="J119" s="39">
        <v>1740</v>
      </c>
      <c r="K119" s="45">
        <v>3.8363999999999994</v>
      </c>
      <c r="L119" s="45">
        <f t="shared" si="22"/>
        <v>0</v>
      </c>
      <c r="M119" s="45">
        <f t="shared" si="23"/>
        <v>0</v>
      </c>
      <c r="N119" s="45">
        <f t="shared" si="24"/>
        <v>19.181999999999995</v>
      </c>
      <c r="O119" s="38">
        <f t="shared" si="25"/>
        <v>19.181999999999995</v>
      </c>
      <c r="P119" s="8"/>
      <c r="Q119" s="8"/>
      <c r="R119" s="36">
        <f t="shared" si="26"/>
        <v>0</v>
      </c>
      <c r="S119" s="36">
        <f t="shared" si="27"/>
        <v>0</v>
      </c>
      <c r="T119" s="36">
        <f t="shared" si="28"/>
        <v>0</v>
      </c>
      <c r="U119" s="36">
        <f t="shared" si="29"/>
        <v>0</v>
      </c>
      <c r="V119" s="35" t="s">
        <v>24</v>
      </c>
      <c r="W119" s="11">
        <v>1</v>
      </c>
      <c r="X119" s="11">
        <f t="shared" si="30"/>
        <v>5</v>
      </c>
    </row>
    <row r="120" spans="1:24" s="11" customFormat="1" hidden="1" x14ac:dyDescent="0.25">
      <c r="A120" s="31"/>
      <c r="B120" s="44" t="s">
        <v>83</v>
      </c>
      <c r="C120" s="42" t="s">
        <v>141</v>
      </c>
      <c r="D120" s="41" t="s">
        <v>22</v>
      </c>
      <c r="E120" s="60">
        <f t="shared" si="21"/>
        <v>0</v>
      </c>
      <c r="F120" s="53">
        <v>0</v>
      </c>
      <c r="G120" s="53">
        <v>0</v>
      </c>
      <c r="H120" s="53">
        <v>0</v>
      </c>
      <c r="I120" s="39">
        <v>2510</v>
      </c>
      <c r="J120" s="39">
        <v>1740</v>
      </c>
      <c r="K120" s="45">
        <v>3.8363999999999994</v>
      </c>
      <c r="L120" s="45">
        <f t="shared" si="22"/>
        <v>0</v>
      </c>
      <c r="M120" s="45">
        <f t="shared" si="23"/>
        <v>0</v>
      </c>
      <c r="N120" s="45">
        <f t="shared" si="24"/>
        <v>0</v>
      </c>
      <c r="O120" s="38">
        <f t="shared" si="25"/>
        <v>0</v>
      </c>
      <c r="P120" s="8"/>
      <c r="Q120" s="8"/>
      <c r="R120" s="36">
        <f t="shared" si="26"/>
        <v>0</v>
      </c>
      <c r="S120" s="36">
        <f t="shared" si="27"/>
        <v>0</v>
      </c>
      <c r="T120" s="36">
        <f t="shared" si="28"/>
        <v>0</v>
      </c>
      <c r="U120" s="36">
        <f t="shared" si="29"/>
        <v>0</v>
      </c>
      <c r="V120" s="35" t="s">
        <v>25</v>
      </c>
      <c r="X120" s="11">
        <f t="shared" si="30"/>
        <v>0</v>
      </c>
    </row>
    <row r="121" spans="1:24" s="11" customFormat="1" x14ac:dyDescent="0.25">
      <c r="A121" s="31"/>
      <c r="B121" s="44" t="s">
        <v>86</v>
      </c>
      <c r="C121" s="42" t="s">
        <v>141</v>
      </c>
      <c r="D121" s="41" t="s">
        <v>22</v>
      </c>
      <c r="E121" s="60">
        <f t="shared" si="21"/>
        <v>2</v>
      </c>
      <c r="F121" s="53">
        <v>0</v>
      </c>
      <c r="G121" s="53">
        <v>1</v>
      </c>
      <c r="H121" s="53">
        <v>1</v>
      </c>
      <c r="I121" s="39">
        <v>2510</v>
      </c>
      <c r="J121" s="39">
        <v>2240</v>
      </c>
      <c r="K121" s="45">
        <v>4.7964000000000002</v>
      </c>
      <c r="L121" s="45">
        <f t="shared" si="22"/>
        <v>0</v>
      </c>
      <c r="M121" s="45">
        <f t="shared" si="23"/>
        <v>4.7964000000000002</v>
      </c>
      <c r="N121" s="45">
        <f t="shared" si="24"/>
        <v>4.7964000000000002</v>
      </c>
      <c r="O121" s="38">
        <f t="shared" si="25"/>
        <v>9.5928000000000004</v>
      </c>
      <c r="P121" s="8"/>
      <c r="Q121" s="8"/>
      <c r="R121" s="36">
        <f t="shared" si="26"/>
        <v>0</v>
      </c>
      <c r="S121" s="36">
        <f t="shared" si="27"/>
        <v>0</v>
      </c>
      <c r="T121" s="36">
        <f t="shared" si="28"/>
        <v>0</v>
      </c>
      <c r="U121" s="36">
        <f t="shared" si="29"/>
        <v>0</v>
      </c>
      <c r="V121" s="35" t="s">
        <v>128</v>
      </c>
      <c r="W121" s="11">
        <v>0</v>
      </c>
      <c r="X121" s="11">
        <f t="shared" si="30"/>
        <v>0</v>
      </c>
    </row>
    <row r="122" spans="1:24" s="11" customFormat="1" x14ac:dyDescent="0.25">
      <c r="A122" s="31"/>
      <c r="B122" s="44" t="s">
        <v>87</v>
      </c>
      <c r="C122" s="42" t="s">
        <v>141</v>
      </c>
      <c r="D122" s="41" t="s">
        <v>22</v>
      </c>
      <c r="E122" s="60">
        <f t="shared" si="21"/>
        <v>2</v>
      </c>
      <c r="F122" s="53">
        <v>0</v>
      </c>
      <c r="G122" s="53">
        <v>0</v>
      </c>
      <c r="H122" s="53">
        <v>2</v>
      </c>
      <c r="I122" s="39">
        <v>2510</v>
      </c>
      <c r="J122" s="39">
        <v>2240</v>
      </c>
      <c r="K122" s="45">
        <v>4.7964000000000002</v>
      </c>
      <c r="L122" s="45">
        <f t="shared" si="22"/>
        <v>0</v>
      </c>
      <c r="M122" s="45">
        <f t="shared" si="23"/>
        <v>0</v>
      </c>
      <c r="N122" s="45">
        <f t="shared" si="24"/>
        <v>9.5928000000000004</v>
      </c>
      <c r="O122" s="38">
        <f t="shared" si="25"/>
        <v>9.5928000000000004</v>
      </c>
      <c r="P122" s="8"/>
      <c r="Q122" s="8"/>
      <c r="R122" s="36">
        <f t="shared" si="26"/>
        <v>0</v>
      </c>
      <c r="S122" s="36">
        <f t="shared" si="27"/>
        <v>0</v>
      </c>
      <c r="T122" s="36">
        <f t="shared" si="28"/>
        <v>0</v>
      </c>
      <c r="U122" s="36">
        <f t="shared" si="29"/>
        <v>0</v>
      </c>
      <c r="V122" s="35" t="s">
        <v>24</v>
      </c>
      <c r="W122" s="11">
        <v>1</v>
      </c>
      <c r="X122" s="11">
        <f t="shared" si="30"/>
        <v>2</v>
      </c>
    </row>
    <row r="123" spans="1:24" s="11" customFormat="1" x14ac:dyDescent="0.25">
      <c r="A123" s="31"/>
      <c r="B123" s="44" t="s">
        <v>88</v>
      </c>
      <c r="C123" s="42" t="s">
        <v>141</v>
      </c>
      <c r="D123" s="41" t="s">
        <v>22</v>
      </c>
      <c r="E123" s="60">
        <f t="shared" si="21"/>
        <v>4</v>
      </c>
      <c r="F123" s="53">
        <v>0</v>
      </c>
      <c r="G123" s="53">
        <v>0</v>
      </c>
      <c r="H123" s="53">
        <v>4</v>
      </c>
      <c r="I123" s="39">
        <v>2510</v>
      </c>
      <c r="J123" s="39">
        <v>2240</v>
      </c>
      <c r="K123" s="45">
        <v>4.7964000000000002</v>
      </c>
      <c r="L123" s="45">
        <f t="shared" si="22"/>
        <v>0</v>
      </c>
      <c r="M123" s="45">
        <f t="shared" si="23"/>
        <v>0</v>
      </c>
      <c r="N123" s="45">
        <f t="shared" si="24"/>
        <v>19.185600000000001</v>
      </c>
      <c r="O123" s="38">
        <f t="shared" si="25"/>
        <v>19.185600000000001</v>
      </c>
      <c r="P123" s="8"/>
      <c r="Q123" s="8"/>
      <c r="R123" s="36">
        <f t="shared" si="26"/>
        <v>0</v>
      </c>
      <c r="S123" s="36">
        <f t="shared" si="27"/>
        <v>0</v>
      </c>
      <c r="T123" s="36">
        <f t="shared" si="28"/>
        <v>0</v>
      </c>
      <c r="U123" s="36">
        <f t="shared" si="29"/>
        <v>0</v>
      </c>
      <c r="V123" s="35" t="s">
        <v>128</v>
      </c>
      <c r="W123" s="11">
        <v>0</v>
      </c>
      <c r="X123" s="11">
        <f t="shared" si="30"/>
        <v>0</v>
      </c>
    </row>
    <row r="124" spans="1:24" s="11" customFormat="1" x14ac:dyDescent="0.25">
      <c r="A124" s="31"/>
      <c r="B124" s="44" t="s">
        <v>89</v>
      </c>
      <c r="C124" s="42" t="s">
        <v>141</v>
      </c>
      <c r="D124" s="41" t="s">
        <v>22</v>
      </c>
      <c r="E124" s="60">
        <f t="shared" si="21"/>
        <v>1</v>
      </c>
      <c r="F124" s="53">
        <v>0</v>
      </c>
      <c r="G124" s="53">
        <v>1</v>
      </c>
      <c r="H124" s="53">
        <v>0</v>
      </c>
      <c r="I124" s="39">
        <v>2510</v>
      </c>
      <c r="J124" s="39">
        <v>2240</v>
      </c>
      <c r="K124" s="45">
        <v>4.7964000000000002</v>
      </c>
      <c r="L124" s="45">
        <f t="shared" si="22"/>
        <v>0</v>
      </c>
      <c r="M124" s="45">
        <f t="shared" si="23"/>
        <v>4.7964000000000002</v>
      </c>
      <c r="N124" s="45">
        <f t="shared" si="24"/>
        <v>0</v>
      </c>
      <c r="O124" s="38">
        <f t="shared" si="25"/>
        <v>4.7964000000000002</v>
      </c>
      <c r="P124" s="8"/>
      <c r="Q124" s="8"/>
      <c r="R124" s="36">
        <f t="shared" si="26"/>
        <v>0</v>
      </c>
      <c r="S124" s="36">
        <f t="shared" si="27"/>
        <v>0</v>
      </c>
      <c r="T124" s="36">
        <f t="shared" si="28"/>
        <v>0</v>
      </c>
      <c r="U124" s="36">
        <f t="shared" si="29"/>
        <v>0</v>
      </c>
      <c r="V124" s="35" t="s">
        <v>25</v>
      </c>
      <c r="W124" s="11">
        <v>2</v>
      </c>
      <c r="X124" s="11">
        <f t="shared" si="30"/>
        <v>2</v>
      </c>
    </row>
    <row r="125" spans="1:24" s="11" customFormat="1" x14ac:dyDescent="0.25">
      <c r="A125" s="31"/>
      <c r="B125" s="44" t="s">
        <v>139</v>
      </c>
      <c r="C125" s="52" t="s">
        <v>141</v>
      </c>
      <c r="D125" s="41" t="s">
        <v>22</v>
      </c>
      <c r="E125" s="60">
        <f t="shared" si="21"/>
        <v>1</v>
      </c>
      <c r="F125" s="53">
        <v>0</v>
      </c>
      <c r="G125" s="53">
        <v>0</v>
      </c>
      <c r="H125" s="53">
        <v>1</v>
      </c>
      <c r="I125" s="55">
        <v>1770</v>
      </c>
      <c r="J125" s="56">
        <v>630</v>
      </c>
      <c r="K125" s="45">
        <v>1.1151</v>
      </c>
      <c r="L125" s="45">
        <f t="shared" si="22"/>
        <v>0</v>
      </c>
      <c r="M125" s="45">
        <f t="shared" si="23"/>
        <v>0</v>
      </c>
      <c r="N125" s="45">
        <f t="shared" si="24"/>
        <v>1.1151</v>
      </c>
      <c r="O125" s="38">
        <f t="shared" si="25"/>
        <v>1.1151</v>
      </c>
      <c r="P125" s="8"/>
      <c r="Q125" s="8"/>
      <c r="R125" s="36">
        <f t="shared" si="26"/>
        <v>0</v>
      </c>
      <c r="S125" s="36">
        <f t="shared" si="27"/>
        <v>0</v>
      </c>
      <c r="T125" s="36">
        <f t="shared" si="28"/>
        <v>0</v>
      </c>
      <c r="U125" s="36">
        <f t="shared" si="29"/>
        <v>0</v>
      </c>
      <c r="V125" s="35" t="s">
        <v>152</v>
      </c>
      <c r="W125" s="11">
        <v>0</v>
      </c>
      <c r="X125" s="11">
        <f t="shared" si="30"/>
        <v>0</v>
      </c>
    </row>
    <row r="126" spans="1:24" s="11" customFormat="1" x14ac:dyDescent="0.25">
      <c r="A126" s="31"/>
      <c r="B126" s="44" t="s">
        <v>94</v>
      </c>
      <c r="C126" s="42" t="s">
        <v>141</v>
      </c>
      <c r="D126" s="41" t="s">
        <v>22</v>
      </c>
      <c r="E126" s="60">
        <f t="shared" si="21"/>
        <v>1</v>
      </c>
      <c r="F126" s="53">
        <v>0</v>
      </c>
      <c r="G126" s="53">
        <v>0</v>
      </c>
      <c r="H126" s="53">
        <v>1</v>
      </c>
      <c r="I126" s="39">
        <v>1330</v>
      </c>
      <c r="J126" s="39">
        <v>940</v>
      </c>
      <c r="K126" s="45">
        <v>1.2502</v>
      </c>
      <c r="L126" s="45">
        <f t="shared" si="22"/>
        <v>0</v>
      </c>
      <c r="M126" s="45">
        <f t="shared" si="23"/>
        <v>0</v>
      </c>
      <c r="N126" s="45">
        <f t="shared" si="24"/>
        <v>1.2502</v>
      </c>
      <c r="O126" s="38">
        <f t="shared" si="25"/>
        <v>1.2502</v>
      </c>
      <c r="P126" s="8"/>
      <c r="Q126" s="8"/>
      <c r="R126" s="36">
        <f t="shared" si="26"/>
        <v>0</v>
      </c>
      <c r="S126" s="36">
        <f t="shared" si="27"/>
        <v>0</v>
      </c>
      <c r="T126" s="36">
        <f t="shared" si="28"/>
        <v>0</v>
      </c>
      <c r="U126" s="36">
        <f t="shared" si="29"/>
        <v>0</v>
      </c>
      <c r="V126" s="35" t="s">
        <v>154</v>
      </c>
      <c r="W126" s="11">
        <v>0</v>
      </c>
      <c r="X126" s="11">
        <f t="shared" si="30"/>
        <v>0</v>
      </c>
    </row>
    <row r="127" spans="1:24" s="11" customFormat="1" x14ac:dyDescent="0.25">
      <c r="A127" s="31"/>
      <c r="B127" s="44" t="s">
        <v>95</v>
      </c>
      <c r="C127" s="39" t="s">
        <v>118</v>
      </c>
      <c r="D127" s="41" t="s">
        <v>22</v>
      </c>
      <c r="E127" s="60">
        <f t="shared" si="21"/>
        <v>12</v>
      </c>
      <c r="F127" s="53">
        <v>0</v>
      </c>
      <c r="G127" s="53">
        <v>6</v>
      </c>
      <c r="H127" s="53">
        <v>6</v>
      </c>
      <c r="I127" s="39">
        <v>2840</v>
      </c>
      <c r="J127" s="39">
        <v>2800</v>
      </c>
      <c r="K127" s="45">
        <v>5.2224000000000004</v>
      </c>
      <c r="L127" s="45">
        <f t="shared" si="22"/>
        <v>0</v>
      </c>
      <c r="M127" s="45">
        <f t="shared" si="23"/>
        <v>31.334400000000002</v>
      </c>
      <c r="N127" s="45">
        <f t="shared" si="24"/>
        <v>31.334400000000002</v>
      </c>
      <c r="O127" s="38">
        <f t="shared" si="25"/>
        <v>62.668800000000005</v>
      </c>
      <c r="P127" s="8"/>
      <c r="Q127" s="8"/>
      <c r="R127" s="36">
        <f t="shared" si="26"/>
        <v>0</v>
      </c>
      <c r="S127" s="36">
        <f t="shared" si="27"/>
        <v>0</v>
      </c>
      <c r="T127" s="36">
        <f t="shared" si="28"/>
        <v>0</v>
      </c>
      <c r="U127" s="36">
        <f t="shared" si="29"/>
        <v>0</v>
      </c>
      <c r="V127" s="35" t="s">
        <v>155</v>
      </c>
      <c r="W127" s="11">
        <v>0</v>
      </c>
      <c r="X127" s="11">
        <f t="shared" si="30"/>
        <v>0</v>
      </c>
    </row>
    <row r="128" spans="1:24" s="11" customFormat="1" x14ac:dyDescent="0.25">
      <c r="A128" s="31"/>
      <c r="B128" s="44" t="s">
        <v>97</v>
      </c>
      <c r="C128" s="39" t="s">
        <v>118</v>
      </c>
      <c r="D128" s="41" t="s">
        <v>22</v>
      </c>
      <c r="E128" s="60">
        <f t="shared" si="21"/>
        <v>1</v>
      </c>
      <c r="F128" s="53">
        <v>0</v>
      </c>
      <c r="G128" s="53">
        <v>1</v>
      </c>
      <c r="H128" s="53">
        <v>0</v>
      </c>
      <c r="I128" s="39">
        <v>1920</v>
      </c>
      <c r="J128" s="39">
        <v>1840</v>
      </c>
      <c r="K128" s="45">
        <v>3.5327999999999999</v>
      </c>
      <c r="L128" s="45">
        <f t="shared" si="22"/>
        <v>0</v>
      </c>
      <c r="M128" s="45">
        <f t="shared" si="23"/>
        <v>3.5327999999999999</v>
      </c>
      <c r="N128" s="45">
        <f t="shared" si="24"/>
        <v>0</v>
      </c>
      <c r="O128" s="38">
        <f t="shared" si="25"/>
        <v>3.5327999999999999</v>
      </c>
      <c r="P128" s="8"/>
      <c r="Q128" s="8"/>
      <c r="R128" s="36">
        <f t="shared" si="26"/>
        <v>0</v>
      </c>
      <c r="S128" s="36">
        <f t="shared" si="27"/>
        <v>0</v>
      </c>
      <c r="T128" s="36">
        <f t="shared" si="28"/>
        <v>0</v>
      </c>
      <c r="U128" s="36">
        <f t="shared" si="29"/>
        <v>0</v>
      </c>
      <c r="V128" s="35" t="s">
        <v>102</v>
      </c>
      <c r="W128" s="11">
        <v>2</v>
      </c>
      <c r="X128" s="11">
        <f t="shared" si="30"/>
        <v>2</v>
      </c>
    </row>
    <row r="129" spans="1:24" s="11" customFormat="1" hidden="1" x14ac:dyDescent="0.25">
      <c r="A129" s="31"/>
      <c r="B129" s="44" t="s">
        <v>98</v>
      </c>
      <c r="C129" s="39" t="s">
        <v>118</v>
      </c>
      <c r="D129" s="41" t="s">
        <v>22</v>
      </c>
      <c r="E129" s="60">
        <f t="shared" si="21"/>
        <v>0</v>
      </c>
      <c r="F129" s="53">
        <v>0</v>
      </c>
      <c r="G129" s="53">
        <v>0</v>
      </c>
      <c r="H129" s="53">
        <v>0</v>
      </c>
      <c r="I129" s="39">
        <v>1920</v>
      </c>
      <c r="J129" s="39">
        <v>1840</v>
      </c>
      <c r="K129" s="45">
        <v>3.5327999999999999</v>
      </c>
      <c r="L129" s="45">
        <f t="shared" si="22"/>
        <v>0</v>
      </c>
      <c r="M129" s="45">
        <f t="shared" si="23"/>
        <v>0</v>
      </c>
      <c r="N129" s="45">
        <f t="shared" si="24"/>
        <v>0</v>
      </c>
      <c r="O129" s="38">
        <f t="shared" si="25"/>
        <v>0</v>
      </c>
      <c r="P129" s="8"/>
      <c r="Q129" s="8"/>
      <c r="R129" s="36">
        <f t="shared" si="26"/>
        <v>0</v>
      </c>
      <c r="S129" s="36">
        <f t="shared" si="27"/>
        <v>0</v>
      </c>
      <c r="T129" s="36">
        <f t="shared" si="28"/>
        <v>0</v>
      </c>
      <c r="U129" s="36">
        <f t="shared" si="29"/>
        <v>0</v>
      </c>
      <c r="V129" s="35" t="s">
        <v>143</v>
      </c>
      <c r="X129" s="11">
        <f t="shared" si="30"/>
        <v>0</v>
      </c>
    </row>
    <row r="130" spans="1:24" s="11" customFormat="1" x14ac:dyDescent="0.25">
      <c r="A130" s="31"/>
      <c r="B130" s="44" t="s">
        <v>99</v>
      </c>
      <c r="C130" s="39" t="s">
        <v>118</v>
      </c>
      <c r="D130" s="41" t="s">
        <v>22</v>
      </c>
      <c r="E130" s="60">
        <f t="shared" si="21"/>
        <v>2</v>
      </c>
      <c r="F130" s="53">
        <v>0</v>
      </c>
      <c r="G130" s="53">
        <v>0</v>
      </c>
      <c r="H130" s="53">
        <v>2</v>
      </c>
      <c r="I130" s="39">
        <v>1920</v>
      </c>
      <c r="J130" s="39">
        <v>2830</v>
      </c>
      <c r="K130" s="45">
        <v>5.4336000000000002</v>
      </c>
      <c r="L130" s="45">
        <f t="shared" si="22"/>
        <v>0</v>
      </c>
      <c r="M130" s="45">
        <f t="shared" si="23"/>
        <v>0</v>
      </c>
      <c r="N130" s="45">
        <f t="shared" si="24"/>
        <v>10.8672</v>
      </c>
      <c r="O130" s="38">
        <f t="shared" si="25"/>
        <v>10.8672</v>
      </c>
      <c r="P130" s="8"/>
      <c r="Q130" s="8"/>
      <c r="R130" s="36">
        <f t="shared" si="26"/>
        <v>0</v>
      </c>
      <c r="S130" s="36">
        <f t="shared" si="27"/>
        <v>0</v>
      </c>
      <c r="T130" s="36">
        <f t="shared" si="28"/>
        <v>0</v>
      </c>
      <c r="U130" s="36">
        <f t="shared" si="29"/>
        <v>0</v>
      </c>
      <c r="V130" s="35" t="s">
        <v>102</v>
      </c>
      <c r="W130" s="11">
        <v>2</v>
      </c>
      <c r="X130" s="11">
        <f t="shared" si="30"/>
        <v>4</v>
      </c>
    </row>
    <row r="131" spans="1:24" s="11" customFormat="1" x14ac:dyDescent="0.25">
      <c r="A131" s="31"/>
      <c r="B131" s="44" t="s">
        <v>100</v>
      </c>
      <c r="C131" s="39" t="s">
        <v>118</v>
      </c>
      <c r="D131" s="41" t="s">
        <v>22</v>
      </c>
      <c r="E131" s="60">
        <f t="shared" si="21"/>
        <v>2</v>
      </c>
      <c r="F131" s="53">
        <v>0</v>
      </c>
      <c r="G131" s="53">
        <v>0</v>
      </c>
      <c r="H131" s="53">
        <v>2</v>
      </c>
      <c r="I131" s="39">
        <v>1920</v>
      </c>
      <c r="J131" s="39">
        <v>2830</v>
      </c>
      <c r="K131" s="45">
        <v>5.4336000000000002</v>
      </c>
      <c r="L131" s="45">
        <f t="shared" si="22"/>
        <v>0</v>
      </c>
      <c r="M131" s="45">
        <f t="shared" si="23"/>
        <v>0</v>
      </c>
      <c r="N131" s="45">
        <f t="shared" si="24"/>
        <v>10.8672</v>
      </c>
      <c r="O131" s="38">
        <f t="shared" si="25"/>
        <v>10.8672</v>
      </c>
      <c r="P131" s="8"/>
      <c r="Q131" s="8"/>
      <c r="R131" s="36">
        <f t="shared" si="26"/>
        <v>0</v>
      </c>
      <c r="S131" s="36">
        <f t="shared" si="27"/>
        <v>0</v>
      </c>
      <c r="T131" s="36">
        <f t="shared" si="28"/>
        <v>0</v>
      </c>
      <c r="U131" s="36">
        <f t="shared" si="29"/>
        <v>0</v>
      </c>
      <c r="V131" s="35" t="s">
        <v>142</v>
      </c>
      <c r="W131" s="11">
        <v>3</v>
      </c>
      <c r="X131" s="11">
        <f t="shared" si="30"/>
        <v>6</v>
      </c>
    </row>
    <row r="132" spans="1:24" s="11" customFormat="1" x14ac:dyDescent="0.25">
      <c r="A132" s="31"/>
      <c r="B132" s="44" t="s">
        <v>101</v>
      </c>
      <c r="C132" s="39" t="s">
        <v>118</v>
      </c>
      <c r="D132" s="41" t="s">
        <v>22</v>
      </c>
      <c r="E132" s="60">
        <f t="shared" si="21"/>
        <v>4</v>
      </c>
      <c r="F132" s="53">
        <v>0</v>
      </c>
      <c r="G132" s="53">
        <v>0</v>
      </c>
      <c r="H132" s="53">
        <v>4</v>
      </c>
      <c r="I132" s="39">
        <v>1920</v>
      </c>
      <c r="J132" s="39">
        <v>2830</v>
      </c>
      <c r="K132" s="45">
        <v>5.4336000000000002</v>
      </c>
      <c r="L132" s="45">
        <f t="shared" si="22"/>
        <v>0</v>
      </c>
      <c r="M132" s="45">
        <f t="shared" si="23"/>
        <v>0</v>
      </c>
      <c r="N132" s="45">
        <f t="shared" si="24"/>
        <v>21.734400000000001</v>
      </c>
      <c r="O132" s="38">
        <f t="shared" si="25"/>
        <v>21.734400000000001</v>
      </c>
      <c r="P132" s="8"/>
      <c r="Q132" s="8"/>
      <c r="R132" s="36">
        <f t="shared" si="26"/>
        <v>0</v>
      </c>
      <c r="S132" s="36">
        <f t="shared" si="27"/>
        <v>0</v>
      </c>
      <c r="T132" s="36">
        <f t="shared" si="28"/>
        <v>0</v>
      </c>
      <c r="U132" s="36">
        <f t="shared" si="29"/>
        <v>0</v>
      </c>
      <c r="V132" s="35" t="s">
        <v>102</v>
      </c>
      <c r="W132" s="11">
        <v>2</v>
      </c>
      <c r="X132" s="11">
        <f t="shared" si="30"/>
        <v>8</v>
      </c>
    </row>
    <row r="133" spans="1:24" s="11" customFormat="1" x14ac:dyDescent="0.25">
      <c r="A133" s="31"/>
      <c r="B133" s="44" t="s">
        <v>138</v>
      </c>
      <c r="C133" s="39" t="s">
        <v>118</v>
      </c>
      <c r="D133" s="41" t="s">
        <v>22</v>
      </c>
      <c r="E133" s="60">
        <f t="shared" si="21"/>
        <v>1</v>
      </c>
      <c r="F133" s="53">
        <v>0</v>
      </c>
      <c r="G133" s="53">
        <v>0</v>
      </c>
      <c r="H133" s="53">
        <v>1</v>
      </c>
      <c r="I133" s="39">
        <v>1920</v>
      </c>
      <c r="J133" s="39">
        <v>2040</v>
      </c>
      <c r="K133" s="45">
        <v>3.5327999999999999</v>
      </c>
      <c r="L133" s="45">
        <f t="shared" si="22"/>
        <v>0</v>
      </c>
      <c r="M133" s="45">
        <f t="shared" si="23"/>
        <v>0</v>
      </c>
      <c r="N133" s="45">
        <f t="shared" si="24"/>
        <v>3.5327999999999999</v>
      </c>
      <c r="O133" s="38">
        <f t="shared" si="25"/>
        <v>3.5327999999999999</v>
      </c>
      <c r="P133" s="8"/>
      <c r="Q133" s="8"/>
      <c r="R133" s="36">
        <f t="shared" si="26"/>
        <v>0</v>
      </c>
      <c r="S133" s="36">
        <f t="shared" si="27"/>
        <v>0</v>
      </c>
      <c r="T133" s="36">
        <f t="shared" si="28"/>
        <v>0</v>
      </c>
      <c r="U133" s="36">
        <f t="shared" si="29"/>
        <v>0</v>
      </c>
      <c r="V133" s="35" t="s">
        <v>104</v>
      </c>
      <c r="W133" s="11">
        <v>1</v>
      </c>
      <c r="X133" s="11">
        <f t="shared" si="30"/>
        <v>1</v>
      </c>
    </row>
    <row r="134" spans="1:24" s="11" customFormat="1" x14ac:dyDescent="0.25">
      <c r="A134" s="31"/>
      <c r="B134" s="44" t="s">
        <v>103</v>
      </c>
      <c r="C134" s="39" t="s">
        <v>118</v>
      </c>
      <c r="D134" s="41" t="s">
        <v>22</v>
      </c>
      <c r="E134" s="60">
        <f t="shared" si="21"/>
        <v>7</v>
      </c>
      <c r="F134" s="53">
        <v>0</v>
      </c>
      <c r="G134" s="53">
        <v>4</v>
      </c>
      <c r="H134" s="53">
        <v>3</v>
      </c>
      <c r="I134" s="39">
        <v>1920</v>
      </c>
      <c r="J134" s="39">
        <v>990</v>
      </c>
      <c r="K134" s="45">
        <v>1.9008</v>
      </c>
      <c r="L134" s="45">
        <f t="shared" si="22"/>
        <v>0</v>
      </c>
      <c r="M134" s="45">
        <f t="shared" si="23"/>
        <v>7.6032000000000002</v>
      </c>
      <c r="N134" s="45">
        <f t="shared" si="24"/>
        <v>5.7023999999999999</v>
      </c>
      <c r="O134" s="38">
        <f t="shared" si="25"/>
        <v>13.3056</v>
      </c>
      <c r="P134" s="8"/>
      <c r="Q134" s="8"/>
      <c r="R134" s="36">
        <f t="shared" si="26"/>
        <v>0</v>
      </c>
      <c r="S134" s="36">
        <f t="shared" si="27"/>
        <v>0</v>
      </c>
      <c r="T134" s="36">
        <f t="shared" si="28"/>
        <v>0</v>
      </c>
      <c r="U134" s="36">
        <f t="shared" si="29"/>
        <v>0</v>
      </c>
      <c r="V134" s="35" t="s">
        <v>104</v>
      </c>
      <c r="W134" s="11">
        <v>1</v>
      </c>
      <c r="X134" s="11">
        <f t="shared" si="30"/>
        <v>7</v>
      </c>
    </row>
    <row r="135" spans="1:24" s="11" customFormat="1" x14ac:dyDescent="0.25">
      <c r="A135" s="31"/>
      <c r="B135" s="44" t="s">
        <v>105</v>
      </c>
      <c r="C135" s="39" t="s">
        <v>118</v>
      </c>
      <c r="D135" s="41" t="s">
        <v>22</v>
      </c>
      <c r="E135" s="60">
        <f t="shared" si="21"/>
        <v>1</v>
      </c>
      <c r="F135" s="53">
        <v>0</v>
      </c>
      <c r="G135" s="53">
        <v>0</v>
      </c>
      <c r="H135" s="53">
        <v>1</v>
      </c>
      <c r="I135" s="39">
        <v>1920</v>
      </c>
      <c r="J135" s="39">
        <v>990</v>
      </c>
      <c r="K135" s="45">
        <v>1.9008</v>
      </c>
      <c r="L135" s="45">
        <f t="shared" si="22"/>
        <v>0</v>
      </c>
      <c r="M135" s="45">
        <f t="shared" si="23"/>
        <v>0</v>
      </c>
      <c r="N135" s="45">
        <f t="shared" si="24"/>
        <v>1.9008</v>
      </c>
      <c r="O135" s="38">
        <f t="shared" si="25"/>
        <v>1.9008</v>
      </c>
      <c r="P135" s="8"/>
      <c r="Q135" s="8"/>
      <c r="R135" s="36">
        <f t="shared" si="26"/>
        <v>0</v>
      </c>
      <c r="S135" s="36">
        <f t="shared" si="27"/>
        <v>0</v>
      </c>
      <c r="T135" s="36">
        <f t="shared" si="28"/>
        <v>0</v>
      </c>
      <c r="U135" s="36">
        <f t="shared" si="29"/>
        <v>0</v>
      </c>
      <c r="V135" s="35" t="s">
        <v>102</v>
      </c>
      <c r="W135" s="11">
        <v>2</v>
      </c>
      <c r="X135" s="11">
        <f t="shared" si="30"/>
        <v>2</v>
      </c>
    </row>
    <row r="136" spans="1:24" s="11" customFormat="1" x14ac:dyDescent="0.25">
      <c r="A136" s="31"/>
      <c r="B136" s="44" t="s">
        <v>106</v>
      </c>
      <c r="C136" s="39" t="s">
        <v>118</v>
      </c>
      <c r="D136" s="41" t="s">
        <v>22</v>
      </c>
      <c r="E136" s="60">
        <f t="shared" si="21"/>
        <v>4</v>
      </c>
      <c r="F136" s="53">
        <v>0</v>
      </c>
      <c r="G136" s="53">
        <v>3</v>
      </c>
      <c r="H136" s="53">
        <v>1</v>
      </c>
      <c r="I136" s="39">
        <v>1920</v>
      </c>
      <c r="J136" s="39">
        <v>990</v>
      </c>
      <c r="K136" s="45">
        <v>1.9008</v>
      </c>
      <c r="L136" s="45">
        <f t="shared" si="22"/>
        <v>0</v>
      </c>
      <c r="M136" s="45">
        <f t="shared" si="23"/>
        <v>5.7023999999999999</v>
      </c>
      <c r="N136" s="45">
        <f t="shared" si="24"/>
        <v>1.9008</v>
      </c>
      <c r="O136" s="38">
        <f t="shared" si="25"/>
        <v>7.6032000000000002</v>
      </c>
      <c r="P136" s="8"/>
      <c r="Q136" s="8"/>
      <c r="R136" s="36">
        <f t="shared" si="26"/>
        <v>0</v>
      </c>
      <c r="S136" s="36">
        <f t="shared" si="27"/>
        <v>0</v>
      </c>
      <c r="T136" s="36">
        <f t="shared" si="28"/>
        <v>0</v>
      </c>
      <c r="U136" s="36">
        <f t="shared" si="29"/>
        <v>0</v>
      </c>
      <c r="V136" s="35" t="s">
        <v>104</v>
      </c>
      <c r="W136" s="11">
        <v>1</v>
      </c>
      <c r="X136" s="11">
        <f t="shared" si="30"/>
        <v>4</v>
      </c>
    </row>
    <row r="137" spans="1:24" s="11" customFormat="1" x14ac:dyDescent="0.25">
      <c r="A137" s="31"/>
      <c r="B137" s="44" t="s">
        <v>107</v>
      </c>
      <c r="C137" s="39" t="s">
        <v>118</v>
      </c>
      <c r="D137" s="41" t="s">
        <v>22</v>
      </c>
      <c r="E137" s="60">
        <f t="shared" si="21"/>
        <v>4</v>
      </c>
      <c r="F137" s="53">
        <v>0</v>
      </c>
      <c r="G137" s="53">
        <v>3</v>
      </c>
      <c r="H137" s="53">
        <v>1</v>
      </c>
      <c r="I137" s="39">
        <v>1920</v>
      </c>
      <c r="J137" s="39">
        <v>990</v>
      </c>
      <c r="K137" s="45">
        <v>1.9008</v>
      </c>
      <c r="L137" s="45">
        <f t="shared" si="22"/>
        <v>0</v>
      </c>
      <c r="M137" s="45">
        <f t="shared" si="23"/>
        <v>5.7023999999999999</v>
      </c>
      <c r="N137" s="45">
        <f t="shared" si="24"/>
        <v>1.9008</v>
      </c>
      <c r="O137" s="38">
        <f t="shared" si="25"/>
        <v>7.6032000000000002</v>
      </c>
      <c r="P137" s="8"/>
      <c r="Q137" s="8"/>
      <c r="R137" s="36">
        <f t="shared" si="26"/>
        <v>0</v>
      </c>
      <c r="S137" s="36">
        <f t="shared" si="27"/>
        <v>0</v>
      </c>
      <c r="T137" s="36">
        <f t="shared" si="28"/>
        <v>0</v>
      </c>
      <c r="U137" s="36">
        <f t="shared" si="29"/>
        <v>0</v>
      </c>
      <c r="V137" s="35" t="s">
        <v>102</v>
      </c>
      <c r="W137" s="11">
        <v>2</v>
      </c>
      <c r="X137" s="11">
        <f t="shared" si="30"/>
        <v>8</v>
      </c>
    </row>
    <row r="138" spans="1:24" s="11" customFormat="1" x14ac:dyDescent="0.25">
      <c r="A138" s="31"/>
      <c r="B138" s="43" t="s">
        <v>108</v>
      </c>
      <c r="C138" s="39" t="s">
        <v>21</v>
      </c>
      <c r="D138" s="41" t="s">
        <v>22</v>
      </c>
      <c r="E138" s="60">
        <f t="shared" si="21"/>
        <v>4</v>
      </c>
      <c r="F138" s="53">
        <v>0</v>
      </c>
      <c r="G138" s="53">
        <v>2</v>
      </c>
      <c r="H138" s="53">
        <v>2</v>
      </c>
      <c r="I138" s="39">
        <v>2400</v>
      </c>
      <c r="J138" s="39">
        <v>1290</v>
      </c>
      <c r="K138" s="45">
        <v>3.0960000000000001</v>
      </c>
      <c r="L138" s="45">
        <f t="shared" si="22"/>
        <v>0</v>
      </c>
      <c r="M138" s="45">
        <f t="shared" si="23"/>
        <v>6.1920000000000002</v>
      </c>
      <c r="N138" s="45">
        <f t="shared" si="24"/>
        <v>6.1920000000000002</v>
      </c>
      <c r="O138" s="38">
        <f t="shared" si="25"/>
        <v>12.384</v>
      </c>
      <c r="P138" s="8"/>
      <c r="Q138" s="8"/>
      <c r="R138" s="36">
        <f t="shared" si="26"/>
        <v>0</v>
      </c>
      <c r="S138" s="36">
        <f t="shared" si="27"/>
        <v>0</v>
      </c>
      <c r="T138" s="36">
        <f t="shared" si="28"/>
        <v>0</v>
      </c>
      <c r="U138" s="36">
        <f t="shared" si="29"/>
        <v>0</v>
      </c>
      <c r="V138" s="35" t="s">
        <v>109</v>
      </c>
      <c r="W138" s="11">
        <v>1</v>
      </c>
      <c r="X138" s="11">
        <f t="shared" si="30"/>
        <v>4</v>
      </c>
    </row>
    <row r="139" spans="1:24" s="11" customFormat="1" x14ac:dyDescent="0.25">
      <c r="A139" s="31"/>
      <c r="B139" s="43" t="s">
        <v>110</v>
      </c>
      <c r="C139" s="39" t="s">
        <v>118</v>
      </c>
      <c r="D139" s="41" t="s">
        <v>22</v>
      </c>
      <c r="E139" s="60">
        <v>4</v>
      </c>
      <c r="F139" s="53">
        <v>0</v>
      </c>
      <c r="G139" s="53">
        <v>2</v>
      </c>
      <c r="H139" s="53">
        <v>2</v>
      </c>
      <c r="I139" s="39">
        <v>2520</v>
      </c>
      <c r="J139" s="39">
        <v>990</v>
      </c>
      <c r="K139" s="45">
        <v>2.4948000000000001</v>
      </c>
      <c r="L139" s="45">
        <f t="shared" si="22"/>
        <v>0</v>
      </c>
      <c r="M139" s="45">
        <f t="shared" si="23"/>
        <v>4.9896000000000003</v>
      </c>
      <c r="N139" s="45">
        <f t="shared" si="24"/>
        <v>4.9896000000000003</v>
      </c>
      <c r="O139" s="38">
        <f t="shared" si="25"/>
        <v>9.9792000000000005</v>
      </c>
      <c r="P139" s="8"/>
      <c r="Q139" s="8"/>
      <c r="R139" s="36">
        <f t="shared" si="26"/>
        <v>0</v>
      </c>
      <c r="S139" s="36">
        <f t="shared" si="27"/>
        <v>0</v>
      </c>
      <c r="T139" s="36">
        <f t="shared" si="28"/>
        <v>0</v>
      </c>
      <c r="U139" s="36">
        <f t="shared" si="29"/>
        <v>0</v>
      </c>
      <c r="V139" s="35" t="s">
        <v>24</v>
      </c>
      <c r="W139" s="11">
        <v>1</v>
      </c>
      <c r="X139" s="11">
        <f t="shared" si="30"/>
        <v>4</v>
      </c>
    </row>
    <row r="140" spans="1:24" s="11" customFormat="1" x14ac:dyDescent="0.25">
      <c r="A140" s="31"/>
      <c r="B140" s="43" t="s">
        <v>111</v>
      </c>
      <c r="C140" s="39" t="s">
        <v>118</v>
      </c>
      <c r="D140" s="41" t="s">
        <v>22</v>
      </c>
      <c r="E140" s="60">
        <v>4</v>
      </c>
      <c r="F140" s="53">
        <v>0</v>
      </c>
      <c r="G140" s="53">
        <v>2</v>
      </c>
      <c r="H140" s="53">
        <v>2</v>
      </c>
      <c r="I140" s="39">
        <v>2520</v>
      </c>
      <c r="J140" s="39">
        <v>990</v>
      </c>
      <c r="K140" s="45">
        <v>2.4948000000000001</v>
      </c>
      <c r="L140" s="45">
        <f t="shared" si="22"/>
        <v>0</v>
      </c>
      <c r="M140" s="45">
        <f t="shared" si="23"/>
        <v>4.9896000000000003</v>
      </c>
      <c r="N140" s="45">
        <f t="shared" si="24"/>
        <v>4.9896000000000003</v>
      </c>
      <c r="O140" s="38">
        <f t="shared" si="25"/>
        <v>9.9792000000000005</v>
      </c>
      <c r="P140" s="8"/>
      <c r="Q140" s="8"/>
      <c r="R140" s="36">
        <f t="shared" si="26"/>
        <v>0</v>
      </c>
      <c r="S140" s="36">
        <f t="shared" si="27"/>
        <v>0</v>
      </c>
      <c r="T140" s="36">
        <f t="shared" si="28"/>
        <v>0</v>
      </c>
      <c r="U140" s="36">
        <f t="shared" si="29"/>
        <v>0</v>
      </c>
      <c r="V140" s="35" t="s">
        <v>24</v>
      </c>
      <c r="W140" s="11">
        <v>1</v>
      </c>
      <c r="X140" s="11">
        <f t="shared" si="30"/>
        <v>4</v>
      </c>
    </row>
    <row r="141" spans="1:24" s="11" customFormat="1" x14ac:dyDescent="0.25">
      <c r="A141" s="31"/>
      <c r="B141" s="43" t="s">
        <v>112</v>
      </c>
      <c r="C141" s="39" t="s">
        <v>21</v>
      </c>
      <c r="D141" s="41" t="s">
        <v>22</v>
      </c>
      <c r="E141" s="60">
        <f t="shared" si="21"/>
        <v>4</v>
      </c>
      <c r="F141" s="53">
        <v>0</v>
      </c>
      <c r="G141" s="53">
        <v>2</v>
      </c>
      <c r="H141" s="53">
        <v>2</v>
      </c>
      <c r="I141" s="39">
        <v>2400</v>
      </c>
      <c r="J141" s="39">
        <v>990</v>
      </c>
      <c r="K141" s="45">
        <v>2.3759999999999999</v>
      </c>
      <c r="L141" s="45">
        <f t="shared" si="22"/>
        <v>0</v>
      </c>
      <c r="M141" s="45">
        <f t="shared" si="23"/>
        <v>4.7519999999999998</v>
      </c>
      <c r="N141" s="45">
        <f t="shared" si="24"/>
        <v>4.7519999999999998</v>
      </c>
      <c r="O141" s="38">
        <f t="shared" si="25"/>
        <v>9.5039999999999996</v>
      </c>
      <c r="P141" s="8"/>
      <c r="Q141" s="8"/>
      <c r="R141" s="36">
        <f t="shared" si="26"/>
        <v>0</v>
      </c>
      <c r="S141" s="36">
        <f t="shared" si="27"/>
        <v>0</v>
      </c>
      <c r="T141" s="36">
        <f t="shared" si="28"/>
        <v>0</v>
      </c>
      <c r="U141" s="36">
        <f t="shared" si="29"/>
        <v>0</v>
      </c>
      <c r="V141" s="35" t="s">
        <v>24</v>
      </c>
      <c r="W141" s="11">
        <v>1</v>
      </c>
      <c r="X141" s="11">
        <f t="shared" si="30"/>
        <v>4</v>
      </c>
    </row>
    <row r="142" spans="1:24" s="11" customFormat="1" x14ac:dyDescent="0.25">
      <c r="A142" s="31"/>
      <c r="B142" s="43" t="s">
        <v>113</v>
      </c>
      <c r="C142" s="39" t="s">
        <v>21</v>
      </c>
      <c r="D142" s="41" t="s">
        <v>22</v>
      </c>
      <c r="E142" s="60">
        <f t="shared" si="21"/>
        <v>4</v>
      </c>
      <c r="F142" s="53">
        <v>0</v>
      </c>
      <c r="G142" s="53">
        <v>2</v>
      </c>
      <c r="H142" s="53">
        <v>2</v>
      </c>
      <c r="I142" s="39">
        <v>2400</v>
      </c>
      <c r="J142" s="39">
        <v>990</v>
      </c>
      <c r="K142" s="45">
        <v>2.3759999999999999</v>
      </c>
      <c r="L142" s="45">
        <f t="shared" si="22"/>
        <v>0</v>
      </c>
      <c r="M142" s="45">
        <f t="shared" si="23"/>
        <v>4.7519999999999998</v>
      </c>
      <c r="N142" s="45">
        <f t="shared" si="24"/>
        <v>4.7519999999999998</v>
      </c>
      <c r="O142" s="38">
        <f t="shared" si="25"/>
        <v>9.5039999999999996</v>
      </c>
      <c r="P142" s="8"/>
      <c r="Q142" s="8"/>
      <c r="R142" s="36">
        <f t="shared" si="26"/>
        <v>0</v>
      </c>
      <c r="S142" s="36">
        <f t="shared" si="27"/>
        <v>0</v>
      </c>
      <c r="T142" s="36">
        <f t="shared" si="28"/>
        <v>0</v>
      </c>
      <c r="U142" s="36">
        <f t="shared" si="29"/>
        <v>0</v>
      </c>
      <c r="V142" s="35" t="s">
        <v>24</v>
      </c>
      <c r="W142" s="11">
        <v>1</v>
      </c>
      <c r="X142" s="11">
        <f t="shared" si="30"/>
        <v>4</v>
      </c>
    </row>
    <row r="143" spans="1:24" s="11" customFormat="1" x14ac:dyDescent="0.25">
      <c r="A143" s="71" t="s">
        <v>114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</row>
    <row r="144" spans="1:24" s="11" customFormat="1" ht="28.5" customHeight="1" x14ac:dyDescent="0.25">
      <c r="A144" s="31"/>
      <c r="B144" s="76" t="s">
        <v>115</v>
      </c>
      <c r="C144" s="77"/>
      <c r="D144" s="78"/>
      <c r="E144" s="37">
        <v>140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36">
        <f>P144+Q144</f>
        <v>0</v>
      </c>
      <c r="S144" s="36">
        <f>E144*P144</f>
        <v>0</v>
      </c>
      <c r="T144" s="36">
        <f>E144*Q144</f>
        <v>0</v>
      </c>
      <c r="U144" s="36">
        <f>S144+T144</f>
        <v>0</v>
      </c>
      <c r="V144" s="8"/>
    </row>
    <row r="145" spans="1:22" s="11" customFormat="1" ht="28.5" customHeight="1" x14ac:dyDescent="0.25">
      <c r="A145" s="31"/>
      <c r="B145" s="76" t="s">
        <v>129</v>
      </c>
      <c r="C145" s="77"/>
      <c r="D145" s="78"/>
      <c r="E145" s="37">
        <f>SUM(E83:E142)</f>
        <v>214</v>
      </c>
      <c r="F145" s="8"/>
      <c r="G145" s="8"/>
      <c r="H145" s="8"/>
      <c r="I145" s="8"/>
      <c r="J145" s="8"/>
      <c r="K145" s="8"/>
      <c r="L145" s="8"/>
      <c r="M145" s="8"/>
      <c r="N145" s="8"/>
      <c r="O145" s="36"/>
      <c r="P145" s="8"/>
      <c r="Q145" s="8"/>
      <c r="R145" s="36">
        <f>P145+Q145</f>
        <v>0</v>
      </c>
      <c r="S145" s="36">
        <f>E145*P145</f>
        <v>0</v>
      </c>
      <c r="T145" s="36">
        <f>E145*Q145</f>
        <v>0</v>
      </c>
      <c r="U145" s="36">
        <f>S145+T145</f>
        <v>0</v>
      </c>
      <c r="V145" s="8"/>
    </row>
    <row r="146" spans="1:22" s="11" customFormat="1" ht="15" customHeight="1" x14ac:dyDescent="0.25">
      <c r="A146" s="32"/>
      <c r="B146" s="72" t="s">
        <v>123</v>
      </c>
      <c r="C146" s="73"/>
      <c r="D146" s="74"/>
      <c r="E146" s="49">
        <f>SUM(E83:E142)</f>
        <v>214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>
        <f>SUM(O83:O142)</f>
        <v>752.72289999999998</v>
      </c>
      <c r="P146" s="48">
        <f>S146/O146</f>
        <v>0</v>
      </c>
      <c r="Q146" s="48">
        <f>T146/O146</f>
        <v>0</v>
      </c>
      <c r="R146" s="48">
        <f>P146+Q146</f>
        <v>0</v>
      </c>
      <c r="S146" s="49">
        <f>SUM(S83:S142,S144:S145)</f>
        <v>0</v>
      </c>
      <c r="T146" s="49">
        <f>SUM(T83:T142,T144:T145)</f>
        <v>0</v>
      </c>
      <c r="U146" s="49">
        <f>S146+T146</f>
        <v>0</v>
      </c>
      <c r="V146" s="9"/>
    </row>
    <row r="147" spans="1:22" s="11" customFormat="1" ht="15" customHeight="1" x14ac:dyDescent="0.25">
      <c r="A147" s="32"/>
      <c r="B147" s="72" t="s">
        <v>144</v>
      </c>
      <c r="C147" s="73"/>
      <c r="D147" s="74"/>
      <c r="E147" s="49">
        <f>E146+E80+E51</f>
        <v>619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>
        <f>SUM(O146,O80,O51)</f>
        <v>2071.6337000000003</v>
      </c>
      <c r="P147" s="48">
        <f>S147/O147</f>
        <v>0</v>
      </c>
      <c r="Q147" s="48">
        <f>T147/O147</f>
        <v>0</v>
      </c>
      <c r="R147" s="48">
        <f>P147+Q147</f>
        <v>0</v>
      </c>
      <c r="S147" s="49">
        <f>S51+S146</f>
        <v>0</v>
      </c>
      <c r="T147" s="49">
        <f>T51+T80+T146</f>
        <v>0</v>
      </c>
      <c r="U147" s="49">
        <f>S147+T147</f>
        <v>0</v>
      </c>
      <c r="V147" s="9"/>
    </row>
    <row r="148" spans="1:22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x14ac:dyDescent="0.25">
      <c r="A149" s="91" t="s">
        <v>124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12"/>
      <c r="R149" s="12"/>
      <c r="S149" s="12"/>
      <c r="T149" s="12"/>
      <c r="U149" s="13"/>
      <c r="V149" s="19"/>
    </row>
    <row r="150" spans="1:22" x14ac:dyDescent="0.25">
      <c r="A150" s="93" t="s">
        <v>157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57"/>
    </row>
    <row r="151" spans="1:22" x14ac:dyDescent="0.25">
      <c r="A151" s="93" t="s">
        <v>159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57"/>
    </row>
    <row r="152" spans="1:22" ht="42.75" customHeight="1" x14ac:dyDescent="0.25">
      <c r="A152" s="90" t="s">
        <v>158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57"/>
    </row>
    <row r="153" spans="1:22" x14ac:dyDescent="0.25">
      <c r="A153" s="93" t="s">
        <v>145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57"/>
    </row>
    <row r="154" spans="1:22" ht="240" customHeight="1" x14ac:dyDescent="0.25">
      <c r="A154" s="90" t="s">
        <v>160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57"/>
    </row>
    <row r="155" spans="1:22" x14ac:dyDescent="0.25">
      <c r="A155" s="96" t="s">
        <v>146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57"/>
    </row>
    <row r="156" spans="1:22" ht="15" customHeight="1" x14ac:dyDescent="0.25">
      <c r="A156" s="62" t="s">
        <v>167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</row>
    <row r="157" spans="1:22" ht="29.25" customHeight="1" x14ac:dyDescent="0.25">
      <c r="A157" s="62" t="s">
        <v>168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</row>
    <row r="158" spans="1:22" ht="15" customHeight="1" x14ac:dyDescent="0.25">
      <c r="A158" s="62" t="s">
        <v>169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</row>
    <row r="159" spans="1:22" ht="15" customHeight="1" x14ac:dyDescent="0.25">
      <c r="A159" s="62" t="s">
        <v>170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</row>
    <row r="160" spans="1:22" ht="85.5" customHeight="1" x14ac:dyDescent="0.25">
      <c r="A160" s="98" t="s">
        <v>174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1:22" ht="15" customHeight="1" x14ac:dyDescent="0.25">
      <c r="A161" s="98" t="s">
        <v>171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1:22" ht="15" customHeight="1" x14ac:dyDescent="0.25">
      <c r="A162" s="99" t="s">
        <v>172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ht="15" customHeight="1" x14ac:dyDescent="0.25">
      <c r="A163" s="100" t="s">
        <v>173</v>
      </c>
      <c r="B163" s="100"/>
      <c r="C163" s="100"/>
      <c r="D163" s="100"/>
      <c r="E163" s="100"/>
      <c r="F163" s="100"/>
      <c r="G163" s="100"/>
      <c r="H163" s="100"/>
      <c r="I163" s="100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57"/>
    </row>
    <row r="164" spans="1:22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4"/>
    </row>
    <row r="165" spans="1:22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4"/>
    </row>
    <row r="166" spans="1:22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4"/>
    </row>
    <row r="167" spans="1:22" x14ac:dyDescent="0.25">
      <c r="A167" s="3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5"/>
      <c r="V167" s="19"/>
    </row>
    <row r="168" spans="1:22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19"/>
      <c r="T168" s="19"/>
      <c r="U168" s="19"/>
      <c r="V168" s="19"/>
    </row>
    <row r="169" spans="1:22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21"/>
      <c r="P169" s="16"/>
      <c r="Q169" s="16"/>
      <c r="R169" s="16"/>
      <c r="S169" s="19"/>
      <c r="T169" s="19"/>
      <c r="U169" s="19"/>
      <c r="V169" s="19"/>
    </row>
    <row r="170" spans="1:22" x14ac:dyDescent="0.2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 t="s">
        <v>125</v>
      </c>
      <c r="Q170" s="97"/>
      <c r="R170" s="97"/>
      <c r="S170" s="19"/>
      <c r="T170" s="19"/>
      <c r="U170" s="19"/>
      <c r="V170" s="19"/>
    </row>
    <row r="171" spans="1:22" x14ac:dyDescent="0.2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</sheetData>
  <mergeCells count="53">
    <mergeCell ref="A153:U153"/>
    <mergeCell ref="A154:U154"/>
    <mergeCell ref="A155:U155"/>
    <mergeCell ref="B170:O170"/>
    <mergeCell ref="P170:R170"/>
    <mergeCell ref="A160:V160"/>
    <mergeCell ref="A161:V161"/>
    <mergeCell ref="A162:V162"/>
    <mergeCell ref="A163:I163"/>
    <mergeCell ref="B78:D78"/>
    <mergeCell ref="B79:D79"/>
    <mergeCell ref="A149:P149"/>
    <mergeCell ref="A150:U150"/>
    <mergeCell ref="A151:U151"/>
    <mergeCell ref="B80:D80"/>
    <mergeCell ref="A152:U152"/>
    <mergeCell ref="B146:D146"/>
    <mergeCell ref="B147:D147"/>
    <mergeCell ref="A81:V81"/>
    <mergeCell ref="A82:V82"/>
    <mergeCell ref="A143:V143"/>
    <mergeCell ref="B144:D144"/>
    <mergeCell ref="B145:D145"/>
    <mergeCell ref="A48:V48"/>
    <mergeCell ref="B49:D49"/>
    <mergeCell ref="B50:D50"/>
    <mergeCell ref="B12:D13"/>
    <mergeCell ref="E12:E13"/>
    <mergeCell ref="F12:H12"/>
    <mergeCell ref="I12:J12"/>
    <mergeCell ref="K12:O12"/>
    <mergeCell ref="P12:R12"/>
    <mergeCell ref="B2:C2"/>
    <mergeCell ref="B3:C3"/>
    <mergeCell ref="B4:C4"/>
    <mergeCell ref="B5:U5"/>
    <mergeCell ref="B6:U6"/>
    <mergeCell ref="B7:U7"/>
    <mergeCell ref="A156:V156"/>
    <mergeCell ref="A157:V157"/>
    <mergeCell ref="A158:V158"/>
    <mergeCell ref="A159:V159"/>
    <mergeCell ref="A12:A13"/>
    <mergeCell ref="P10:R10"/>
    <mergeCell ref="S10:U10"/>
    <mergeCell ref="E11:H11"/>
    <mergeCell ref="A52:V52"/>
    <mergeCell ref="A53:V53"/>
    <mergeCell ref="A77:V77"/>
    <mergeCell ref="B51:D51"/>
    <mergeCell ref="S12:U12"/>
    <mergeCell ref="A14:V14"/>
    <mergeCell ref="A15:V15"/>
  </mergeCells>
  <pageMargins left="0" right="0" top="0" bottom="0" header="0" footer="0"/>
  <pageSetup paperSize="8" scale="35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Корпус 1-3 (Чистовой итог)</vt:lpstr>
      <vt:lpstr>'Корпус 1-3 (Чистовой итог)'!Область_печати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2020-10-13T07:57:23Z</dcterms:created>
  <dcterms:modified xsi:type="dcterms:W3CDTF">2020-11-23T06:17:30Z</dcterms:modified>
</cp:coreProperties>
</file>