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Красноармейская\ТЕНДЕР\Инвер кровля+ благ\"/>
    </mc:Choice>
  </mc:AlternateContent>
  <bookViews>
    <workbookView xWindow="0" yWindow="0" windowWidth="19704" windowHeight="13200" activeTab="1"/>
  </bookViews>
  <sheets>
    <sheet name="Эксплуатируемая Кровля" sheetId="4" r:id="rId1"/>
    <sheet name="Благоустройство" sheetId="5" r:id="rId2"/>
  </sheets>
  <externalReferences>
    <externalReference r:id="rId3"/>
  </externalReferences>
  <definedNames>
    <definedName name="_xlnm._FilterDatabase" localSheetId="1" hidden="1">Благоустройство!$B$1:$B$245</definedName>
    <definedName name="_xlnm._FilterDatabase" localSheetId="0" hidden="1">'Эксплуатируемая Кровля'!$A$10:$L$215</definedName>
    <definedName name="Excel_BuiltIn_Print_Area_2">#REF!</definedName>
    <definedName name="_xlnm.Print_Area" localSheetId="1">Благоустройство!$A$1:$L$248</definedName>
    <definedName name="_xlnm.Print_Area" localSheetId="0">'Эксплуатируемая Кровля'!$A$1:$L$240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5" i="5" l="1"/>
  <c r="I215" i="5"/>
  <c r="K215" i="5" s="1"/>
  <c r="H215" i="5"/>
  <c r="J214" i="5" l="1"/>
  <c r="H16" i="5"/>
  <c r="H17" i="5"/>
  <c r="H18" i="5"/>
  <c r="I18" i="5"/>
  <c r="J18" i="5"/>
  <c r="H19" i="5"/>
  <c r="I19" i="5"/>
  <c r="J19" i="5"/>
  <c r="H21" i="5"/>
  <c r="H22" i="5"/>
  <c r="H23" i="5"/>
  <c r="H24" i="5"/>
  <c r="H25" i="5"/>
  <c r="I25" i="5"/>
  <c r="J25" i="5"/>
  <c r="H26" i="5"/>
  <c r="H27" i="5"/>
  <c r="H28" i="5"/>
  <c r="I28" i="5"/>
  <c r="J28" i="5"/>
  <c r="H30" i="5"/>
  <c r="H31" i="5"/>
  <c r="H33" i="5"/>
  <c r="H34" i="5"/>
  <c r="H35" i="5"/>
  <c r="H36" i="5"/>
  <c r="I36" i="5"/>
  <c r="J36" i="5"/>
  <c r="H38" i="5"/>
  <c r="H39" i="5"/>
  <c r="H40" i="5"/>
  <c r="H41" i="5"/>
  <c r="I41" i="5"/>
  <c r="J41" i="5"/>
  <c r="H42" i="5"/>
  <c r="H44" i="5"/>
  <c r="H45" i="5"/>
  <c r="H46" i="5"/>
  <c r="H47" i="5"/>
  <c r="I47" i="5"/>
  <c r="J47" i="5"/>
  <c r="H48" i="5"/>
  <c r="H49" i="5"/>
  <c r="I49" i="5"/>
  <c r="J49" i="5"/>
  <c r="H51" i="5"/>
  <c r="H52" i="5"/>
  <c r="H53" i="5"/>
  <c r="H54" i="5"/>
  <c r="H55" i="5"/>
  <c r="H57" i="5"/>
  <c r="H58" i="5"/>
  <c r="H59" i="5"/>
  <c r="H60" i="5"/>
  <c r="H62" i="5"/>
  <c r="H63" i="5"/>
  <c r="H64" i="5"/>
  <c r="H66" i="5"/>
  <c r="H67" i="5"/>
  <c r="H69" i="5"/>
  <c r="H70" i="5"/>
  <c r="H72" i="5"/>
  <c r="H73" i="5"/>
  <c r="H74" i="5"/>
  <c r="H75" i="5"/>
  <c r="H77" i="5"/>
  <c r="H78" i="5"/>
  <c r="H81" i="5"/>
  <c r="H82" i="5"/>
  <c r="H83" i="5"/>
  <c r="H84" i="5"/>
  <c r="H85" i="5"/>
  <c r="H86" i="5"/>
  <c r="H88" i="5"/>
  <c r="H89" i="5"/>
  <c r="H90" i="5"/>
  <c r="H91" i="5"/>
  <c r="H93" i="5"/>
  <c r="H94" i="5"/>
  <c r="H95" i="5"/>
  <c r="H96" i="5"/>
  <c r="H97" i="5"/>
  <c r="H99" i="5"/>
  <c r="H100" i="5"/>
  <c r="H101" i="5"/>
  <c r="H102" i="5"/>
  <c r="H103" i="5"/>
  <c r="H104" i="5"/>
  <c r="H106" i="5"/>
  <c r="H107" i="5"/>
  <c r="H108" i="5"/>
  <c r="H109" i="5"/>
  <c r="H110" i="5"/>
  <c r="H111" i="5"/>
  <c r="H113" i="5"/>
  <c r="H114" i="5"/>
  <c r="H115" i="5"/>
  <c r="H116" i="5"/>
  <c r="H117" i="5"/>
  <c r="H118" i="5"/>
  <c r="H119" i="5"/>
  <c r="H121" i="5"/>
  <c r="H122" i="5"/>
  <c r="H125" i="5"/>
  <c r="I125" i="5"/>
  <c r="J125" i="5"/>
  <c r="H126" i="5"/>
  <c r="I126" i="5"/>
  <c r="J126" i="5"/>
  <c r="H128" i="5"/>
  <c r="I128" i="5"/>
  <c r="I127" i="5" s="1"/>
  <c r="J128" i="5"/>
  <c r="J127" i="5" s="1"/>
  <c r="H130" i="5"/>
  <c r="I130" i="5"/>
  <c r="J130" i="5"/>
  <c r="H131" i="5"/>
  <c r="I131" i="5"/>
  <c r="J131" i="5"/>
  <c r="H132" i="5"/>
  <c r="I132" i="5"/>
  <c r="J132" i="5"/>
  <c r="H134" i="5"/>
  <c r="I134" i="5"/>
  <c r="J134" i="5"/>
  <c r="H135" i="5"/>
  <c r="I135" i="5"/>
  <c r="J135" i="5"/>
  <c r="H136" i="5"/>
  <c r="I136" i="5"/>
  <c r="J136" i="5"/>
  <c r="H137" i="5"/>
  <c r="I137" i="5"/>
  <c r="J137" i="5"/>
  <c r="H139" i="5"/>
  <c r="I139" i="5"/>
  <c r="I138" i="5" s="1"/>
  <c r="J139" i="5"/>
  <c r="J138" i="5" s="1"/>
  <c r="H141" i="5"/>
  <c r="I141" i="5"/>
  <c r="I140" i="5" s="1"/>
  <c r="J141" i="5"/>
  <c r="J140" i="5" s="1"/>
  <c r="H143" i="5"/>
  <c r="I143" i="5"/>
  <c r="J143" i="5"/>
  <c r="H144" i="5"/>
  <c r="I144" i="5"/>
  <c r="J144" i="5"/>
  <c r="H145" i="5"/>
  <c r="I145" i="5"/>
  <c r="J145" i="5"/>
  <c r="H147" i="5"/>
  <c r="I147" i="5"/>
  <c r="I146" i="5" s="1"/>
  <c r="J147" i="5"/>
  <c r="J146" i="5" s="1"/>
  <c r="H149" i="5"/>
  <c r="I149" i="5"/>
  <c r="I148" i="5" s="1"/>
  <c r="J149" i="5"/>
  <c r="J148" i="5" s="1"/>
  <c r="H151" i="5"/>
  <c r="I151" i="5"/>
  <c r="J151" i="5"/>
  <c r="H152" i="5"/>
  <c r="I152" i="5"/>
  <c r="J152" i="5"/>
  <c r="H153" i="5"/>
  <c r="I153" i="5"/>
  <c r="J153" i="5"/>
  <c r="H154" i="5"/>
  <c r="I154" i="5"/>
  <c r="J154" i="5"/>
  <c r="H155" i="5"/>
  <c r="I155" i="5"/>
  <c r="J155" i="5"/>
  <c r="H156" i="5"/>
  <c r="I156" i="5"/>
  <c r="J156" i="5"/>
  <c r="H157" i="5"/>
  <c r="I157" i="5"/>
  <c r="J157" i="5"/>
  <c r="H158" i="5"/>
  <c r="I158" i="5"/>
  <c r="J158" i="5"/>
  <c r="H160" i="5"/>
  <c r="I160" i="5"/>
  <c r="I159" i="5" s="1"/>
  <c r="J160" i="5"/>
  <c r="J159" i="5" s="1"/>
  <c r="H163" i="5"/>
  <c r="I163" i="5"/>
  <c r="J163" i="5"/>
  <c r="H164" i="5"/>
  <c r="I164" i="5"/>
  <c r="J164" i="5"/>
  <c r="H165" i="5"/>
  <c r="I165" i="5"/>
  <c r="J165" i="5"/>
  <c r="H166" i="5"/>
  <c r="I166" i="5"/>
  <c r="J166" i="5"/>
  <c r="H167" i="5"/>
  <c r="I167" i="5"/>
  <c r="J167" i="5"/>
  <c r="H168" i="5"/>
  <c r="I168" i="5"/>
  <c r="J168" i="5"/>
  <c r="H169" i="5"/>
  <c r="I169" i="5"/>
  <c r="J169" i="5"/>
  <c r="H170" i="5"/>
  <c r="I170" i="5"/>
  <c r="J170" i="5"/>
  <c r="H171" i="5"/>
  <c r="I171" i="5"/>
  <c r="J171" i="5"/>
  <c r="H172" i="5"/>
  <c r="I172" i="5"/>
  <c r="J172" i="5"/>
  <c r="H173" i="5"/>
  <c r="I173" i="5"/>
  <c r="J173" i="5"/>
  <c r="H174" i="5"/>
  <c r="I174" i="5"/>
  <c r="J174" i="5"/>
  <c r="H175" i="5"/>
  <c r="I175" i="5"/>
  <c r="J175" i="5"/>
  <c r="H176" i="5"/>
  <c r="I176" i="5"/>
  <c r="J176" i="5"/>
  <c r="H177" i="5"/>
  <c r="I177" i="5"/>
  <c r="J177" i="5"/>
  <c r="H178" i="5"/>
  <c r="I178" i="5"/>
  <c r="J178" i="5"/>
  <c r="H179" i="5"/>
  <c r="I179" i="5"/>
  <c r="J179" i="5"/>
  <c r="H180" i="5"/>
  <c r="I180" i="5"/>
  <c r="J180" i="5"/>
  <c r="H181" i="5"/>
  <c r="I181" i="5"/>
  <c r="J181" i="5"/>
  <c r="H182" i="5"/>
  <c r="H183" i="5"/>
  <c r="H184" i="5"/>
  <c r="H185" i="5"/>
  <c r="I185" i="5"/>
  <c r="J185" i="5"/>
  <c r="H186" i="5"/>
  <c r="I186" i="5"/>
  <c r="J186" i="5"/>
  <c r="H187" i="5"/>
  <c r="I187" i="5"/>
  <c r="J187" i="5"/>
  <c r="H188" i="5"/>
  <c r="H189" i="5"/>
  <c r="H190" i="5"/>
  <c r="H191" i="5"/>
  <c r="I191" i="5"/>
  <c r="J191" i="5"/>
  <c r="H192" i="5"/>
  <c r="I192" i="5"/>
  <c r="J192" i="5"/>
  <c r="H193" i="5"/>
  <c r="I193" i="5"/>
  <c r="J193" i="5"/>
  <c r="H194" i="5"/>
  <c r="H195" i="5"/>
  <c r="H196" i="5"/>
  <c r="H197" i="5"/>
  <c r="I197" i="5"/>
  <c r="J197" i="5"/>
  <c r="H198" i="5"/>
  <c r="I198" i="5"/>
  <c r="J198" i="5"/>
  <c r="H199" i="5"/>
  <c r="I199" i="5"/>
  <c r="J199" i="5"/>
  <c r="H200" i="5"/>
  <c r="H201" i="5"/>
  <c r="H202" i="5"/>
  <c r="H203" i="5"/>
  <c r="I203" i="5"/>
  <c r="J203" i="5"/>
  <c r="H204" i="5"/>
  <c r="I204" i="5"/>
  <c r="J204" i="5"/>
  <c r="H205" i="5"/>
  <c r="I205" i="5"/>
  <c r="J205" i="5"/>
  <c r="H206" i="5"/>
  <c r="I206" i="5"/>
  <c r="J206" i="5"/>
  <c r="H207" i="5"/>
  <c r="H208" i="5"/>
  <c r="H209" i="5"/>
  <c r="H211" i="5"/>
  <c r="I211" i="5"/>
  <c r="J211" i="5"/>
  <c r="H212" i="5"/>
  <c r="I212" i="5"/>
  <c r="J212" i="5"/>
  <c r="H213" i="5"/>
  <c r="I213" i="5"/>
  <c r="J213" i="5"/>
  <c r="K214" i="5"/>
  <c r="I214" i="5"/>
  <c r="H217" i="5"/>
  <c r="I217" i="5"/>
  <c r="J217" i="5"/>
  <c r="H218" i="5"/>
  <c r="I218" i="5"/>
  <c r="J218" i="5"/>
  <c r="H219" i="5"/>
  <c r="I219" i="5"/>
  <c r="J219" i="5"/>
  <c r="H15" i="5"/>
  <c r="K163" i="5" l="1"/>
  <c r="J216" i="5"/>
  <c r="I216" i="5"/>
  <c r="K211" i="5"/>
  <c r="I210" i="5"/>
  <c r="K212" i="5"/>
  <c r="K213" i="5"/>
  <c r="J210" i="5"/>
  <c r="J124" i="5"/>
  <c r="J133" i="5"/>
  <c r="J129" i="5"/>
  <c r="I150" i="5"/>
  <c r="J142" i="5"/>
  <c r="J150" i="5"/>
  <c r="I142" i="5"/>
  <c r="I124" i="5"/>
  <c r="I133" i="5"/>
  <c r="I129" i="5"/>
  <c r="K130" i="5"/>
  <c r="K128" i="5"/>
  <c r="K127" i="5" s="1"/>
  <c r="K126" i="5"/>
  <c r="K131" i="5"/>
  <c r="K125" i="5"/>
  <c r="K219" i="5"/>
  <c r="K203" i="5"/>
  <c r="K197" i="5"/>
  <c r="K191" i="5"/>
  <c r="K185" i="5"/>
  <c r="K179" i="5"/>
  <c r="K175" i="5"/>
  <c r="K171" i="5"/>
  <c r="K167" i="5"/>
  <c r="K143" i="5"/>
  <c r="K139" i="5"/>
  <c r="K138" i="5" s="1"/>
  <c r="K137" i="5"/>
  <c r="K174" i="5"/>
  <c r="K170" i="5"/>
  <c r="K166" i="5"/>
  <c r="K136" i="5"/>
  <c r="K186" i="5"/>
  <c r="K176" i="5"/>
  <c r="K160" i="5"/>
  <c r="K159" i="5" s="1"/>
  <c r="K154" i="5"/>
  <c r="K217" i="5"/>
  <c r="K205" i="5"/>
  <c r="K199" i="5"/>
  <c r="K193" i="5"/>
  <c r="K187" i="5"/>
  <c r="K181" i="5"/>
  <c r="K177" i="5"/>
  <c r="K173" i="5"/>
  <c r="K169" i="5"/>
  <c r="K165" i="5"/>
  <c r="K155" i="5"/>
  <c r="K151" i="5"/>
  <c r="K149" i="5"/>
  <c r="K148" i="5" s="1"/>
  <c r="K145" i="5"/>
  <c r="K41" i="5"/>
  <c r="K25" i="5"/>
  <c r="K204" i="5"/>
  <c r="K198" i="5"/>
  <c r="K192" i="5"/>
  <c r="K180" i="5"/>
  <c r="K172" i="5"/>
  <c r="K168" i="5"/>
  <c r="K164" i="5"/>
  <c r="K158" i="5"/>
  <c r="K134" i="5"/>
  <c r="K218" i="5"/>
  <c r="K206" i="5"/>
  <c r="K178" i="5"/>
  <c r="K156" i="5"/>
  <c r="K152" i="5"/>
  <c r="K36" i="5"/>
  <c r="K157" i="5"/>
  <c r="K153" i="5"/>
  <c r="K147" i="5"/>
  <c r="K146" i="5" s="1"/>
  <c r="K144" i="5"/>
  <c r="K141" i="5"/>
  <c r="K140" i="5" s="1"/>
  <c r="K135" i="5"/>
  <c r="K132" i="5"/>
  <c r="K47" i="5"/>
  <c r="K18" i="5"/>
  <c r="K49" i="5"/>
  <c r="K28" i="5"/>
  <c r="K19" i="5"/>
  <c r="E162" i="5"/>
  <c r="E207" i="5"/>
  <c r="E200" i="5"/>
  <c r="E194" i="5"/>
  <c r="E188" i="5"/>
  <c r="E182" i="5"/>
  <c r="E99" i="5"/>
  <c r="E88" i="5"/>
  <c r="E57" i="5"/>
  <c r="E38" i="5"/>
  <c r="K210" i="5" l="1"/>
  <c r="K216" i="5"/>
  <c r="K142" i="5"/>
  <c r="K124" i="5"/>
  <c r="K150" i="5"/>
  <c r="K129" i="5"/>
  <c r="K133" i="5"/>
  <c r="E89" i="5"/>
  <c r="J88" i="5"/>
  <c r="I88" i="5"/>
  <c r="I182" i="5"/>
  <c r="J182" i="5"/>
  <c r="E208" i="5"/>
  <c r="I207" i="5"/>
  <c r="J207" i="5"/>
  <c r="E189" i="5"/>
  <c r="I188" i="5"/>
  <c r="J188" i="5"/>
  <c r="E39" i="5"/>
  <c r="I38" i="5"/>
  <c r="J38" i="5"/>
  <c r="E195" i="5"/>
  <c r="I194" i="5"/>
  <c r="J194" i="5"/>
  <c r="E100" i="5"/>
  <c r="I99" i="5"/>
  <c r="J99" i="5"/>
  <c r="E58" i="5"/>
  <c r="I57" i="5"/>
  <c r="J57" i="5"/>
  <c r="E183" i="5"/>
  <c r="E201" i="5"/>
  <c r="I200" i="5"/>
  <c r="J200" i="5"/>
  <c r="I215" i="4"/>
  <c r="E204" i="4"/>
  <c r="K200" i="5" l="1"/>
  <c r="K57" i="5"/>
  <c r="K188" i="5"/>
  <c r="K194" i="5"/>
  <c r="K99" i="5"/>
  <c r="K207" i="5"/>
  <c r="E202" i="5"/>
  <c r="J201" i="5"/>
  <c r="I201" i="5"/>
  <c r="I183" i="5"/>
  <c r="J183" i="5"/>
  <c r="E184" i="5"/>
  <c r="K38" i="5"/>
  <c r="E190" i="5"/>
  <c r="J189" i="5"/>
  <c r="I189" i="5"/>
  <c r="E90" i="5"/>
  <c r="I89" i="5"/>
  <c r="J89" i="5"/>
  <c r="E59" i="5"/>
  <c r="I58" i="5"/>
  <c r="J58" i="5"/>
  <c r="E209" i="5"/>
  <c r="I208" i="5"/>
  <c r="J208" i="5"/>
  <c r="E40" i="5"/>
  <c r="I39" i="5"/>
  <c r="J39" i="5"/>
  <c r="K182" i="5"/>
  <c r="E101" i="5"/>
  <c r="J100" i="5"/>
  <c r="I100" i="5"/>
  <c r="E196" i="5"/>
  <c r="J195" i="5"/>
  <c r="I195" i="5"/>
  <c r="K88" i="5"/>
  <c r="E215" i="4"/>
  <c r="K100" i="5" l="1"/>
  <c r="K189" i="5"/>
  <c r="K89" i="5"/>
  <c r="K183" i="5"/>
  <c r="K201" i="5"/>
  <c r="E102" i="5"/>
  <c r="I101" i="5"/>
  <c r="J101" i="5"/>
  <c r="I196" i="5"/>
  <c r="J196" i="5"/>
  <c r="K58" i="5"/>
  <c r="E91" i="5"/>
  <c r="I90" i="5"/>
  <c r="J90" i="5"/>
  <c r="I40" i="5"/>
  <c r="J40" i="5"/>
  <c r="K208" i="5"/>
  <c r="E60" i="5"/>
  <c r="I59" i="5"/>
  <c r="J59" i="5"/>
  <c r="J184" i="5"/>
  <c r="I184" i="5"/>
  <c r="I190" i="5"/>
  <c r="J190" i="5"/>
  <c r="K195" i="5"/>
  <c r="K39" i="5"/>
  <c r="J209" i="5"/>
  <c r="I209" i="5"/>
  <c r="I202" i="5"/>
  <c r="J202" i="5"/>
  <c r="H63" i="4"/>
  <c r="I63" i="4"/>
  <c r="J63" i="4"/>
  <c r="H15" i="4"/>
  <c r="I15" i="4"/>
  <c r="J15" i="4"/>
  <c r="H16" i="4"/>
  <c r="I16" i="4"/>
  <c r="J16" i="4"/>
  <c r="H17" i="4"/>
  <c r="I17" i="4"/>
  <c r="J17" i="4"/>
  <c r="H18" i="4"/>
  <c r="I18" i="4"/>
  <c r="J18" i="4"/>
  <c r="H19" i="4"/>
  <c r="I19" i="4"/>
  <c r="J19" i="4"/>
  <c r="H20" i="4"/>
  <c r="I20" i="4"/>
  <c r="J20" i="4"/>
  <c r="H21" i="4"/>
  <c r="I21" i="4"/>
  <c r="J21" i="4"/>
  <c r="H22" i="4"/>
  <c r="I22" i="4"/>
  <c r="J22" i="4"/>
  <c r="H23" i="4"/>
  <c r="I23" i="4"/>
  <c r="J23" i="4"/>
  <c r="H24" i="4"/>
  <c r="I24" i="4"/>
  <c r="J24" i="4"/>
  <c r="H26" i="4"/>
  <c r="I26" i="4"/>
  <c r="J26" i="4"/>
  <c r="H27" i="4"/>
  <c r="I27" i="4"/>
  <c r="J27" i="4"/>
  <c r="H28" i="4"/>
  <c r="I28" i="4"/>
  <c r="J28" i="4"/>
  <c r="H29" i="4"/>
  <c r="I29" i="4"/>
  <c r="J29" i="4"/>
  <c r="H30" i="4"/>
  <c r="I30" i="4"/>
  <c r="J30" i="4"/>
  <c r="H31" i="4"/>
  <c r="I31" i="4"/>
  <c r="J31" i="4"/>
  <c r="H33" i="4"/>
  <c r="I33" i="4"/>
  <c r="J33" i="4"/>
  <c r="H34" i="4"/>
  <c r="I34" i="4"/>
  <c r="J34" i="4"/>
  <c r="H35" i="4"/>
  <c r="I35" i="4"/>
  <c r="J35" i="4"/>
  <c r="H36" i="4"/>
  <c r="I36" i="4"/>
  <c r="J36" i="4"/>
  <c r="H37" i="4"/>
  <c r="I37" i="4"/>
  <c r="J37" i="4"/>
  <c r="H38" i="4"/>
  <c r="I38" i="4"/>
  <c r="J38" i="4"/>
  <c r="H39" i="4"/>
  <c r="I39" i="4"/>
  <c r="J39" i="4"/>
  <c r="H40" i="4"/>
  <c r="I40" i="4"/>
  <c r="J40" i="4"/>
  <c r="H41" i="4"/>
  <c r="I41" i="4"/>
  <c r="J41" i="4"/>
  <c r="H42" i="4"/>
  <c r="I42" i="4"/>
  <c r="J42" i="4"/>
  <c r="H43" i="4"/>
  <c r="I43" i="4"/>
  <c r="J43" i="4"/>
  <c r="H45" i="4"/>
  <c r="I45" i="4"/>
  <c r="J45" i="4"/>
  <c r="H46" i="4"/>
  <c r="I46" i="4"/>
  <c r="J46" i="4"/>
  <c r="H47" i="4"/>
  <c r="I47" i="4"/>
  <c r="J47" i="4"/>
  <c r="H48" i="4"/>
  <c r="I48" i="4"/>
  <c r="J48" i="4"/>
  <c r="H49" i="4"/>
  <c r="I49" i="4"/>
  <c r="J49" i="4"/>
  <c r="H50" i="4"/>
  <c r="I50" i="4"/>
  <c r="J50" i="4"/>
  <c r="H52" i="4"/>
  <c r="I52" i="4"/>
  <c r="J52" i="4"/>
  <c r="H53" i="4"/>
  <c r="I53" i="4"/>
  <c r="J53" i="4"/>
  <c r="H54" i="4"/>
  <c r="I54" i="4"/>
  <c r="J54" i="4"/>
  <c r="H55" i="4"/>
  <c r="I55" i="4"/>
  <c r="J55" i="4"/>
  <c r="H56" i="4"/>
  <c r="I56" i="4"/>
  <c r="J56" i="4"/>
  <c r="H57" i="4"/>
  <c r="I57" i="4"/>
  <c r="J57" i="4"/>
  <c r="H58" i="4"/>
  <c r="I58" i="4"/>
  <c r="J58" i="4"/>
  <c r="H59" i="4"/>
  <c r="I59" i="4"/>
  <c r="J59" i="4"/>
  <c r="H60" i="4"/>
  <c r="I60" i="4"/>
  <c r="J60" i="4"/>
  <c r="H61" i="4"/>
  <c r="I61" i="4"/>
  <c r="J61" i="4"/>
  <c r="H64" i="4"/>
  <c r="I64" i="4"/>
  <c r="J64" i="4"/>
  <c r="H65" i="4"/>
  <c r="I65" i="4"/>
  <c r="J65" i="4"/>
  <c r="H66" i="4"/>
  <c r="I66" i="4"/>
  <c r="J66" i="4"/>
  <c r="H67" i="4"/>
  <c r="I67" i="4"/>
  <c r="J67" i="4"/>
  <c r="H68" i="4"/>
  <c r="I68" i="4"/>
  <c r="J68" i="4"/>
  <c r="H69" i="4"/>
  <c r="I69" i="4"/>
  <c r="J69" i="4"/>
  <c r="H70" i="4"/>
  <c r="I70" i="4"/>
  <c r="J70" i="4"/>
  <c r="H71" i="4"/>
  <c r="I71" i="4"/>
  <c r="J71" i="4"/>
  <c r="H72" i="4"/>
  <c r="I72" i="4"/>
  <c r="J72" i="4"/>
  <c r="H73" i="4"/>
  <c r="I73" i="4"/>
  <c r="J73" i="4"/>
  <c r="H75" i="4"/>
  <c r="I75" i="4"/>
  <c r="J75" i="4"/>
  <c r="H76" i="4"/>
  <c r="I76" i="4"/>
  <c r="J76" i="4"/>
  <c r="H78" i="4"/>
  <c r="I78" i="4"/>
  <c r="J78" i="4"/>
  <c r="H79" i="4"/>
  <c r="I79" i="4"/>
  <c r="J79" i="4"/>
  <c r="H80" i="4"/>
  <c r="I80" i="4"/>
  <c r="J80" i="4"/>
  <c r="H81" i="4"/>
  <c r="I81" i="4"/>
  <c r="J81" i="4"/>
  <c r="H82" i="4"/>
  <c r="I82" i="4"/>
  <c r="J82" i="4"/>
  <c r="H83" i="4"/>
  <c r="I83" i="4"/>
  <c r="J83" i="4"/>
  <c r="H84" i="4"/>
  <c r="I84" i="4"/>
  <c r="J84" i="4"/>
  <c r="H85" i="4"/>
  <c r="I85" i="4"/>
  <c r="J85" i="4"/>
  <c r="H86" i="4"/>
  <c r="I86" i="4"/>
  <c r="J86" i="4"/>
  <c r="H87" i="4"/>
  <c r="I87" i="4"/>
  <c r="J87" i="4"/>
  <c r="H88" i="4"/>
  <c r="I88" i="4"/>
  <c r="J88" i="4"/>
  <c r="H90" i="4"/>
  <c r="I90" i="4"/>
  <c r="J90" i="4"/>
  <c r="H91" i="4"/>
  <c r="I91" i="4"/>
  <c r="J91" i="4"/>
  <c r="H92" i="4"/>
  <c r="I92" i="4"/>
  <c r="J92" i="4"/>
  <c r="H93" i="4"/>
  <c r="I93" i="4"/>
  <c r="J93" i="4"/>
  <c r="H94" i="4"/>
  <c r="I94" i="4"/>
  <c r="J94" i="4"/>
  <c r="H95" i="4"/>
  <c r="I95" i="4"/>
  <c r="J95" i="4"/>
  <c r="H97" i="4"/>
  <c r="I97" i="4"/>
  <c r="J97" i="4"/>
  <c r="H98" i="4"/>
  <c r="I98" i="4"/>
  <c r="J98" i="4"/>
  <c r="H99" i="4"/>
  <c r="I99" i="4"/>
  <c r="J99" i="4"/>
  <c r="H100" i="4"/>
  <c r="I100" i="4"/>
  <c r="J100" i="4"/>
  <c r="H101" i="4"/>
  <c r="I101" i="4"/>
  <c r="J101" i="4"/>
  <c r="H102" i="4"/>
  <c r="I102" i="4"/>
  <c r="J102" i="4"/>
  <c r="H103" i="4"/>
  <c r="I103" i="4"/>
  <c r="J103" i="4"/>
  <c r="H104" i="4"/>
  <c r="I104" i="4"/>
  <c r="J104" i="4"/>
  <c r="H105" i="4"/>
  <c r="I105" i="4"/>
  <c r="J105" i="4"/>
  <c r="H106" i="4"/>
  <c r="I106" i="4"/>
  <c r="J106" i="4"/>
  <c r="H107" i="4"/>
  <c r="I107" i="4"/>
  <c r="J107" i="4"/>
  <c r="H109" i="4"/>
  <c r="I109" i="4"/>
  <c r="J109" i="4"/>
  <c r="H110" i="4"/>
  <c r="I110" i="4"/>
  <c r="J110" i="4"/>
  <c r="H111" i="4"/>
  <c r="I111" i="4"/>
  <c r="J111" i="4"/>
  <c r="H112" i="4"/>
  <c r="I112" i="4"/>
  <c r="J112" i="4"/>
  <c r="H113" i="4"/>
  <c r="I113" i="4"/>
  <c r="J113" i="4"/>
  <c r="H114" i="4"/>
  <c r="I114" i="4"/>
  <c r="J114" i="4"/>
  <c r="H116" i="4"/>
  <c r="I116" i="4"/>
  <c r="J116" i="4"/>
  <c r="H117" i="4"/>
  <c r="I117" i="4"/>
  <c r="J117" i="4"/>
  <c r="H118" i="4"/>
  <c r="I118" i="4"/>
  <c r="J118" i="4"/>
  <c r="H119" i="4"/>
  <c r="I119" i="4"/>
  <c r="J119" i="4"/>
  <c r="H120" i="4"/>
  <c r="I120" i="4"/>
  <c r="J120" i="4"/>
  <c r="H121" i="4"/>
  <c r="I121" i="4"/>
  <c r="J121" i="4"/>
  <c r="H122" i="4"/>
  <c r="I122" i="4"/>
  <c r="J122" i="4"/>
  <c r="H123" i="4"/>
  <c r="I123" i="4"/>
  <c r="J123" i="4"/>
  <c r="H124" i="4"/>
  <c r="I124" i="4"/>
  <c r="J124" i="4"/>
  <c r="H125" i="4"/>
  <c r="I125" i="4"/>
  <c r="J125" i="4"/>
  <c r="H126" i="4"/>
  <c r="I126" i="4"/>
  <c r="J126" i="4"/>
  <c r="H128" i="4"/>
  <c r="I128" i="4"/>
  <c r="J128" i="4"/>
  <c r="H129" i="4"/>
  <c r="I129" i="4"/>
  <c r="J129" i="4"/>
  <c r="H131" i="4"/>
  <c r="I131" i="4"/>
  <c r="J131" i="4"/>
  <c r="H132" i="4"/>
  <c r="I132" i="4"/>
  <c r="J132" i="4"/>
  <c r="H133" i="4"/>
  <c r="I133" i="4"/>
  <c r="J133" i="4"/>
  <c r="H134" i="4"/>
  <c r="I134" i="4"/>
  <c r="J134" i="4"/>
  <c r="H135" i="4"/>
  <c r="I135" i="4"/>
  <c r="J135" i="4"/>
  <c r="H136" i="4"/>
  <c r="I136" i="4"/>
  <c r="J136" i="4"/>
  <c r="H137" i="4"/>
  <c r="I137" i="4"/>
  <c r="J137" i="4"/>
  <c r="H138" i="4"/>
  <c r="I138" i="4"/>
  <c r="J138" i="4"/>
  <c r="H139" i="4"/>
  <c r="I139" i="4"/>
  <c r="J139" i="4"/>
  <c r="H141" i="4"/>
  <c r="I141" i="4"/>
  <c r="J141" i="4"/>
  <c r="H142" i="4"/>
  <c r="I142" i="4"/>
  <c r="J142" i="4"/>
  <c r="H143" i="4"/>
  <c r="I143" i="4"/>
  <c r="J143" i="4"/>
  <c r="H144" i="4"/>
  <c r="I144" i="4"/>
  <c r="J144" i="4"/>
  <c r="H145" i="4"/>
  <c r="I145" i="4"/>
  <c r="J145" i="4"/>
  <c r="H146" i="4"/>
  <c r="I146" i="4"/>
  <c r="J146" i="4"/>
  <c r="H147" i="4"/>
  <c r="I147" i="4"/>
  <c r="J147" i="4"/>
  <c r="H148" i="4"/>
  <c r="I148" i="4"/>
  <c r="J148" i="4"/>
  <c r="H149" i="4"/>
  <c r="I149" i="4"/>
  <c r="J149" i="4"/>
  <c r="H151" i="4"/>
  <c r="I151" i="4"/>
  <c r="J151" i="4"/>
  <c r="H152" i="4"/>
  <c r="I152" i="4"/>
  <c r="J152" i="4"/>
  <c r="H153" i="4"/>
  <c r="I153" i="4"/>
  <c r="J153" i="4"/>
  <c r="H154" i="4"/>
  <c r="I154" i="4"/>
  <c r="J154" i="4"/>
  <c r="H155" i="4"/>
  <c r="I155" i="4"/>
  <c r="J155" i="4"/>
  <c r="H156" i="4"/>
  <c r="I156" i="4"/>
  <c r="J156" i="4"/>
  <c r="H158" i="4"/>
  <c r="I158" i="4"/>
  <c r="J158" i="4"/>
  <c r="H159" i="4"/>
  <c r="I159" i="4"/>
  <c r="J159" i="4"/>
  <c r="H160" i="4"/>
  <c r="I160" i="4"/>
  <c r="J160" i="4"/>
  <c r="H161" i="4"/>
  <c r="I161" i="4"/>
  <c r="J161" i="4"/>
  <c r="H162" i="4"/>
  <c r="I162" i="4"/>
  <c r="J162" i="4"/>
  <c r="H163" i="4"/>
  <c r="I163" i="4"/>
  <c r="J163" i="4"/>
  <c r="H164" i="4"/>
  <c r="I164" i="4"/>
  <c r="J164" i="4"/>
  <c r="H165" i="4"/>
  <c r="I165" i="4"/>
  <c r="J165" i="4"/>
  <c r="H166" i="4"/>
  <c r="I166" i="4"/>
  <c r="J166" i="4"/>
  <c r="H167" i="4"/>
  <c r="I167" i="4"/>
  <c r="J167" i="4"/>
  <c r="H168" i="4"/>
  <c r="I168" i="4"/>
  <c r="J168" i="4"/>
  <c r="H170" i="4"/>
  <c r="I170" i="4"/>
  <c r="J170" i="4"/>
  <c r="H171" i="4"/>
  <c r="I171" i="4"/>
  <c r="J171" i="4"/>
  <c r="H172" i="4"/>
  <c r="I172" i="4"/>
  <c r="J172" i="4"/>
  <c r="H173" i="4"/>
  <c r="I173" i="4"/>
  <c r="J173" i="4"/>
  <c r="H174" i="4"/>
  <c r="I174" i="4"/>
  <c r="J174" i="4"/>
  <c r="H175" i="4"/>
  <c r="I175" i="4"/>
  <c r="J175" i="4"/>
  <c r="H177" i="4"/>
  <c r="I177" i="4"/>
  <c r="J177" i="4"/>
  <c r="H178" i="4"/>
  <c r="I178" i="4"/>
  <c r="J178" i="4"/>
  <c r="H179" i="4"/>
  <c r="I179" i="4"/>
  <c r="J179" i="4"/>
  <c r="H180" i="4"/>
  <c r="I180" i="4"/>
  <c r="J180" i="4"/>
  <c r="H181" i="4"/>
  <c r="I181" i="4"/>
  <c r="J181" i="4"/>
  <c r="H182" i="4"/>
  <c r="I182" i="4"/>
  <c r="J182" i="4"/>
  <c r="H183" i="4"/>
  <c r="I183" i="4"/>
  <c r="J183" i="4"/>
  <c r="H184" i="4"/>
  <c r="I184" i="4"/>
  <c r="J184" i="4"/>
  <c r="H185" i="4"/>
  <c r="I185" i="4"/>
  <c r="J185" i="4"/>
  <c r="H186" i="4"/>
  <c r="I186" i="4"/>
  <c r="J186" i="4"/>
  <c r="H187" i="4"/>
  <c r="I187" i="4"/>
  <c r="J187" i="4"/>
  <c r="H189" i="4"/>
  <c r="I189" i="4"/>
  <c r="J189" i="4"/>
  <c r="H190" i="4"/>
  <c r="I190" i="4"/>
  <c r="J190" i="4"/>
  <c r="H191" i="4"/>
  <c r="I191" i="4"/>
  <c r="J191" i="4"/>
  <c r="H192" i="4"/>
  <c r="I192" i="4"/>
  <c r="J192" i="4"/>
  <c r="H193" i="4"/>
  <c r="I193" i="4"/>
  <c r="J193" i="4"/>
  <c r="H194" i="4"/>
  <c r="I194" i="4"/>
  <c r="J194" i="4"/>
  <c r="H195" i="4"/>
  <c r="I195" i="4"/>
  <c r="J195" i="4"/>
  <c r="H196" i="4"/>
  <c r="I196" i="4"/>
  <c r="J196" i="4"/>
  <c r="H198" i="4"/>
  <c r="I198" i="4"/>
  <c r="J198" i="4"/>
  <c r="H199" i="4"/>
  <c r="I199" i="4"/>
  <c r="J199" i="4"/>
  <c r="H200" i="4"/>
  <c r="I200" i="4"/>
  <c r="J200" i="4"/>
  <c r="H201" i="4"/>
  <c r="I201" i="4"/>
  <c r="J201" i="4"/>
  <c r="H202" i="4"/>
  <c r="I202" i="4"/>
  <c r="J202" i="4"/>
  <c r="H203" i="4"/>
  <c r="I203" i="4"/>
  <c r="J203" i="4"/>
  <c r="H205" i="4"/>
  <c r="I205" i="4"/>
  <c r="J205" i="4"/>
  <c r="H207" i="4"/>
  <c r="I207" i="4"/>
  <c r="J207" i="4"/>
  <c r="H208" i="4"/>
  <c r="I208" i="4"/>
  <c r="J208" i="4"/>
  <c r="H209" i="4"/>
  <c r="I209" i="4"/>
  <c r="J209" i="4"/>
  <c r="H210" i="4"/>
  <c r="I210" i="4"/>
  <c r="J210" i="4"/>
  <c r="H212" i="4"/>
  <c r="I212" i="4"/>
  <c r="J212" i="4"/>
  <c r="H213" i="4"/>
  <c r="I213" i="4"/>
  <c r="J213" i="4"/>
  <c r="H214" i="4"/>
  <c r="I214" i="4"/>
  <c r="J214" i="4"/>
  <c r="J14" i="4"/>
  <c r="I14" i="4"/>
  <c r="H14" i="4"/>
  <c r="J162" i="5" l="1"/>
  <c r="G162" i="5" s="1"/>
  <c r="I162" i="5"/>
  <c r="F162" i="5" s="1"/>
  <c r="K202" i="5"/>
  <c r="K90" i="5"/>
  <c r="K196" i="5"/>
  <c r="K190" i="5"/>
  <c r="K59" i="5"/>
  <c r="K40" i="5"/>
  <c r="K101" i="5"/>
  <c r="K209" i="5"/>
  <c r="I91" i="5"/>
  <c r="I87" i="5" s="1"/>
  <c r="J91" i="5"/>
  <c r="J87" i="5" s="1"/>
  <c r="K184" i="5"/>
  <c r="I60" i="5"/>
  <c r="I56" i="5" s="1"/>
  <c r="J60" i="5"/>
  <c r="J56" i="5" s="1"/>
  <c r="E103" i="5"/>
  <c r="I102" i="5"/>
  <c r="J102" i="5"/>
  <c r="F215" i="4"/>
  <c r="K14" i="4"/>
  <c r="J215" i="4"/>
  <c r="G215" i="4" s="1"/>
  <c r="H215" i="4" s="1"/>
  <c r="K202" i="4"/>
  <c r="K198" i="4"/>
  <c r="K193" i="4"/>
  <c r="K189" i="4"/>
  <c r="K184" i="4"/>
  <c r="K180" i="4"/>
  <c r="K175" i="4"/>
  <c r="K162" i="4"/>
  <c r="K131" i="4"/>
  <c r="K125" i="4"/>
  <c r="K112" i="4"/>
  <c r="K107" i="4"/>
  <c r="K103" i="4"/>
  <c r="K99" i="4"/>
  <c r="K94" i="4"/>
  <c r="K90" i="4"/>
  <c r="K85" i="4"/>
  <c r="K71" i="4"/>
  <c r="K67" i="4"/>
  <c r="K43" i="4"/>
  <c r="K39" i="4"/>
  <c r="K30" i="4"/>
  <c r="K26" i="4"/>
  <c r="K214" i="4"/>
  <c r="K209" i="4"/>
  <c r="K203" i="4"/>
  <c r="K199" i="4"/>
  <c r="K194" i="4"/>
  <c r="K190" i="4"/>
  <c r="K185" i="4"/>
  <c r="K181" i="4"/>
  <c r="K177" i="4"/>
  <c r="K172" i="4"/>
  <c r="K167" i="4"/>
  <c r="K163" i="4"/>
  <c r="K159" i="4"/>
  <c r="K154" i="4"/>
  <c r="K149" i="4"/>
  <c r="K145" i="4"/>
  <c r="K141" i="4"/>
  <c r="K136" i="4"/>
  <c r="K132" i="4"/>
  <c r="K126" i="4"/>
  <c r="K122" i="4"/>
  <c r="K118" i="4"/>
  <c r="K113" i="4"/>
  <c r="K109" i="4"/>
  <c r="K104" i="4"/>
  <c r="K100" i="4"/>
  <c r="K95" i="4"/>
  <c r="K91" i="4"/>
  <c r="K86" i="4"/>
  <c r="K82" i="4"/>
  <c r="K78" i="4"/>
  <c r="K72" i="4"/>
  <c r="K68" i="4"/>
  <c r="K64" i="4"/>
  <c r="K58" i="4"/>
  <c r="K54" i="4"/>
  <c r="K49" i="4"/>
  <c r="K45" i="4"/>
  <c r="K40" i="4"/>
  <c r="K36" i="4"/>
  <c r="K31" i="4"/>
  <c r="K27" i="4"/>
  <c r="K22" i="4"/>
  <c r="K18" i="4"/>
  <c r="K63" i="4"/>
  <c r="K205" i="4"/>
  <c r="K195" i="4"/>
  <c r="K178" i="4"/>
  <c r="K155" i="4"/>
  <c r="K151" i="4"/>
  <c r="K146" i="4"/>
  <c r="K133" i="4"/>
  <c r="K128" i="4"/>
  <c r="K123" i="4"/>
  <c r="K119" i="4"/>
  <c r="K114" i="4"/>
  <c r="K110" i="4"/>
  <c r="K105" i="4"/>
  <c r="K97" i="4"/>
  <c r="K92" i="4"/>
  <c r="K83" i="4"/>
  <c r="K65" i="4"/>
  <c r="K55" i="4"/>
  <c r="K46" i="4"/>
  <c r="K37" i="4"/>
  <c r="K28" i="4"/>
  <c r="K212" i="4"/>
  <c r="K207" i="4"/>
  <c r="K201" i="4"/>
  <c r="K196" i="4"/>
  <c r="K192" i="4"/>
  <c r="K187" i="4"/>
  <c r="K183" i="4"/>
  <c r="K179" i="4"/>
  <c r="K174" i="4"/>
  <c r="K170" i="4"/>
  <c r="K165" i="4"/>
  <c r="K161" i="4"/>
  <c r="K156" i="4"/>
  <c r="K152" i="4"/>
  <c r="K147" i="4"/>
  <c r="K143" i="4"/>
  <c r="K138" i="4"/>
  <c r="K134" i="4"/>
  <c r="K129" i="4"/>
  <c r="K124" i="4"/>
  <c r="K120" i="4"/>
  <c r="K116" i="4"/>
  <c r="K111" i="4"/>
  <c r="K106" i="4"/>
  <c r="K102" i="4"/>
  <c r="K98" i="4"/>
  <c r="K93" i="4"/>
  <c r="K88" i="4"/>
  <c r="K84" i="4"/>
  <c r="K80" i="4"/>
  <c r="K75" i="4"/>
  <c r="K70" i="4"/>
  <c r="K66" i="4"/>
  <c r="K60" i="4"/>
  <c r="K56" i="4"/>
  <c r="K52" i="4"/>
  <c r="K47" i="4"/>
  <c r="K42" i="4"/>
  <c r="K38" i="4"/>
  <c r="K34" i="4"/>
  <c r="K29" i="4"/>
  <c r="K24" i="4"/>
  <c r="K20" i="4"/>
  <c r="K16" i="4"/>
  <c r="K210" i="4"/>
  <c r="K200" i="4"/>
  <c r="K191" i="4"/>
  <c r="K186" i="4"/>
  <c r="K182" i="4"/>
  <c r="K173" i="4"/>
  <c r="K168" i="4"/>
  <c r="K164" i="4"/>
  <c r="K160" i="4"/>
  <c r="K142" i="4"/>
  <c r="K137" i="4"/>
  <c r="K101" i="4"/>
  <c r="K87" i="4"/>
  <c r="K79" i="4"/>
  <c r="K73" i="4"/>
  <c r="K69" i="4"/>
  <c r="K59" i="4"/>
  <c r="K50" i="4"/>
  <c r="K41" i="4"/>
  <c r="K33" i="4"/>
  <c r="K23" i="4"/>
  <c r="K19" i="4"/>
  <c r="K15" i="4"/>
  <c r="K213" i="4"/>
  <c r="K208" i="4"/>
  <c r="K171" i="4"/>
  <c r="K166" i="4"/>
  <c r="K158" i="4"/>
  <c r="K153" i="4"/>
  <c r="K148" i="4"/>
  <c r="K144" i="4"/>
  <c r="K139" i="4"/>
  <c r="K135" i="4"/>
  <c r="K121" i="4"/>
  <c r="K117" i="4"/>
  <c r="K81" i="4"/>
  <c r="K76" i="4"/>
  <c r="K61" i="4"/>
  <c r="K57" i="4"/>
  <c r="K53" i="4"/>
  <c r="K48" i="4"/>
  <c r="K35" i="4"/>
  <c r="K21" i="4"/>
  <c r="K17" i="4"/>
  <c r="K162" i="5" l="1"/>
  <c r="J161" i="5"/>
  <c r="H162" i="5"/>
  <c r="I161" i="5"/>
  <c r="K161" i="5"/>
  <c r="K102" i="5"/>
  <c r="E104" i="5"/>
  <c r="I103" i="5"/>
  <c r="J103" i="5"/>
  <c r="K91" i="5"/>
  <c r="K87" i="5" s="1"/>
  <c r="K60" i="5"/>
  <c r="K56" i="5" s="1"/>
  <c r="K215" i="4"/>
  <c r="K103" i="5" l="1"/>
  <c r="I104" i="5"/>
  <c r="I98" i="5" s="1"/>
  <c r="F98" i="5" s="1"/>
  <c r="J104" i="5"/>
  <c r="J98" i="5" s="1"/>
  <c r="G98" i="5" s="1"/>
  <c r="E216" i="5"/>
  <c r="E214" i="5"/>
  <c r="G214" i="5" s="1"/>
  <c r="E210" i="5"/>
  <c r="E159" i="5"/>
  <c r="E150" i="5"/>
  <c r="E148" i="5"/>
  <c r="E146" i="5"/>
  <c r="E142" i="5"/>
  <c r="E140" i="5"/>
  <c r="E138" i="5"/>
  <c r="E133" i="5"/>
  <c r="E129" i="5"/>
  <c r="E127" i="5"/>
  <c r="E124" i="5"/>
  <c r="F124" i="5" s="1"/>
  <c r="E120" i="5"/>
  <c r="E112" i="5"/>
  <c r="E105" i="5"/>
  <c r="E92" i="5"/>
  <c r="E80" i="5"/>
  <c r="E76" i="5"/>
  <c r="E71" i="5"/>
  <c r="E68" i="5"/>
  <c r="E65" i="5"/>
  <c r="E61" i="5"/>
  <c r="E50" i="5"/>
  <c r="E48" i="5"/>
  <c r="E43" i="5"/>
  <c r="E42" i="5"/>
  <c r="E32" i="5"/>
  <c r="E29" i="5"/>
  <c r="E30" i="5" s="1"/>
  <c r="E27" i="5"/>
  <c r="E26" i="5"/>
  <c r="E24" i="5"/>
  <c r="E20" i="5"/>
  <c r="E14" i="5"/>
  <c r="I24" i="5" l="1"/>
  <c r="J24" i="5"/>
  <c r="J26" i="5"/>
  <c r="I26" i="5"/>
  <c r="K26" i="5" s="1"/>
  <c r="I42" i="5"/>
  <c r="J42" i="5"/>
  <c r="J37" i="5" s="1"/>
  <c r="G37" i="5" s="1"/>
  <c r="I27" i="5"/>
  <c r="J27" i="5"/>
  <c r="J48" i="5"/>
  <c r="I48" i="5"/>
  <c r="K48" i="5" s="1"/>
  <c r="F142" i="5"/>
  <c r="G142" i="5"/>
  <c r="H98" i="5"/>
  <c r="F133" i="5"/>
  <c r="G133" i="5"/>
  <c r="F138" i="5"/>
  <c r="G138" i="5"/>
  <c r="G148" i="5"/>
  <c r="F148" i="5"/>
  <c r="F129" i="5"/>
  <c r="G129" i="5"/>
  <c r="F146" i="5"/>
  <c r="G146" i="5"/>
  <c r="F127" i="5"/>
  <c r="G127" i="5"/>
  <c r="F140" i="5"/>
  <c r="G140" i="5"/>
  <c r="G150" i="5"/>
  <c r="F150" i="5"/>
  <c r="E161" i="5"/>
  <c r="F161" i="5" s="1"/>
  <c r="I30" i="5"/>
  <c r="J30" i="5"/>
  <c r="K104" i="5"/>
  <c r="K98" i="5" s="1"/>
  <c r="E79" i="5"/>
  <c r="E15" i="5"/>
  <c r="E106" i="5"/>
  <c r="E121" i="5"/>
  <c r="E113" i="5"/>
  <c r="E93" i="5"/>
  <c r="E81" i="5"/>
  <c r="E77" i="5"/>
  <c r="E72" i="5"/>
  <c r="E69" i="5"/>
  <c r="E66" i="5"/>
  <c r="E62" i="5"/>
  <c r="E51" i="5"/>
  <c r="E44" i="5"/>
  <c r="E33" i="5"/>
  <c r="E31" i="5"/>
  <c r="E21" i="5"/>
  <c r="E123" i="5"/>
  <c r="K27" i="5" l="1"/>
  <c r="K42" i="5"/>
  <c r="K37" i="5" s="1"/>
  <c r="I37" i="5"/>
  <c r="F37" i="5" s="1"/>
  <c r="H37" i="5" s="1"/>
  <c r="K24" i="5"/>
  <c r="H129" i="5"/>
  <c r="H150" i="5"/>
  <c r="H127" i="5"/>
  <c r="H138" i="5"/>
  <c r="H148" i="5"/>
  <c r="H142" i="5"/>
  <c r="H140" i="5"/>
  <c r="H146" i="5"/>
  <c r="H133" i="5"/>
  <c r="F216" i="5"/>
  <c r="G216" i="5"/>
  <c r="E34" i="5"/>
  <c r="I33" i="5"/>
  <c r="J33" i="5"/>
  <c r="E107" i="5"/>
  <c r="I106" i="5"/>
  <c r="J106" i="5"/>
  <c r="E22" i="5"/>
  <c r="I21" i="5"/>
  <c r="J21" i="5"/>
  <c r="E73" i="5"/>
  <c r="J72" i="5"/>
  <c r="I72" i="5"/>
  <c r="E114" i="5"/>
  <c r="I113" i="5"/>
  <c r="J113" i="5"/>
  <c r="I31" i="5"/>
  <c r="I29" i="5" s="1"/>
  <c r="J31" i="5"/>
  <c r="J29" i="5" s="1"/>
  <c r="E63" i="5"/>
  <c r="I62" i="5"/>
  <c r="J62" i="5"/>
  <c r="E78" i="5"/>
  <c r="I77" i="5"/>
  <c r="J77" i="5"/>
  <c r="E122" i="5"/>
  <c r="I121" i="5"/>
  <c r="J121" i="5"/>
  <c r="E67" i="5"/>
  <c r="I66" i="5"/>
  <c r="J66" i="5"/>
  <c r="E45" i="5"/>
  <c r="I44" i="5"/>
  <c r="J44" i="5"/>
  <c r="E70" i="5"/>
  <c r="I69" i="5"/>
  <c r="J69" i="5"/>
  <c r="E94" i="5"/>
  <c r="I93" i="5"/>
  <c r="J93" i="5"/>
  <c r="E16" i="5"/>
  <c r="I15" i="5"/>
  <c r="J15" i="5"/>
  <c r="K30" i="5"/>
  <c r="E82" i="5"/>
  <c r="I81" i="5"/>
  <c r="J81" i="5"/>
  <c r="E52" i="5"/>
  <c r="I51" i="5"/>
  <c r="J51" i="5"/>
  <c r="G161" i="5" l="1"/>
  <c r="H216" i="5"/>
  <c r="F210" i="5"/>
  <c r="F214" i="5"/>
  <c r="G210" i="5"/>
  <c r="K93" i="5"/>
  <c r="K81" i="5"/>
  <c r="K44" i="5"/>
  <c r="K121" i="5"/>
  <c r="E17" i="5"/>
  <c r="I16" i="5"/>
  <c r="J16" i="5"/>
  <c r="I67" i="5"/>
  <c r="I65" i="5" s="1"/>
  <c r="J67" i="5"/>
  <c r="J65" i="5" s="1"/>
  <c r="I78" i="5"/>
  <c r="I76" i="5" s="1"/>
  <c r="F76" i="5" s="1"/>
  <c r="J78" i="5"/>
  <c r="J76" i="5" s="1"/>
  <c r="E23" i="5"/>
  <c r="I22" i="5"/>
  <c r="J22" i="5"/>
  <c r="K15" i="5"/>
  <c r="E95" i="5"/>
  <c r="I94" i="5"/>
  <c r="J94" i="5"/>
  <c r="K66" i="5"/>
  <c r="K77" i="5"/>
  <c r="E64" i="5"/>
  <c r="I63" i="5"/>
  <c r="J63" i="5"/>
  <c r="K72" i="5"/>
  <c r="K21" i="5"/>
  <c r="E108" i="5"/>
  <c r="I107" i="5"/>
  <c r="J107" i="5"/>
  <c r="K51" i="5"/>
  <c r="E83" i="5"/>
  <c r="I82" i="5"/>
  <c r="J82" i="5"/>
  <c r="K69" i="5"/>
  <c r="E46" i="5"/>
  <c r="I45" i="5"/>
  <c r="J45" i="5"/>
  <c r="I122" i="5"/>
  <c r="I120" i="5" s="1"/>
  <c r="J122" i="5"/>
  <c r="J120" i="5" s="1"/>
  <c r="K31" i="5"/>
  <c r="K29" i="5" s="1"/>
  <c r="K113" i="5"/>
  <c r="E74" i="5"/>
  <c r="I73" i="5"/>
  <c r="J73" i="5"/>
  <c r="K33" i="5"/>
  <c r="E53" i="5"/>
  <c r="I52" i="5"/>
  <c r="J52" i="5"/>
  <c r="I70" i="5"/>
  <c r="I68" i="5" s="1"/>
  <c r="J70" i="5"/>
  <c r="J68" i="5" s="1"/>
  <c r="K62" i="5"/>
  <c r="E115" i="5"/>
  <c r="I114" i="5"/>
  <c r="J114" i="5"/>
  <c r="K106" i="5"/>
  <c r="E35" i="5"/>
  <c r="I34" i="5"/>
  <c r="J34" i="5"/>
  <c r="F120" i="5" l="1"/>
  <c r="H214" i="5"/>
  <c r="H210" i="5"/>
  <c r="K67" i="5"/>
  <c r="K65" i="5" s="1"/>
  <c r="K114" i="5"/>
  <c r="K34" i="5"/>
  <c r="K70" i="5"/>
  <c r="K68" i="5" s="1"/>
  <c r="K63" i="5"/>
  <c r="K45" i="5"/>
  <c r="K82" i="5"/>
  <c r="K94" i="5"/>
  <c r="I64" i="5"/>
  <c r="I61" i="5" s="1"/>
  <c r="J64" i="5"/>
  <c r="J61" i="5" s="1"/>
  <c r="I23" i="5"/>
  <c r="I20" i="5" s="1"/>
  <c r="F20" i="5" s="1"/>
  <c r="J23" i="5"/>
  <c r="J20" i="5" s="1"/>
  <c r="G20" i="5" s="1"/>
  <c r="K52" i="5"/>
  <c r="K73" i="5"/>
  <c r="I46" i="5"/>
  <c r="I43" i="5" s="1"/>
  <c r="J46" i="5"/>
  <c r="E84" i="5"/>
  <c r="I83" i="5"/>
  <c r="J83" i="5"/>
  <c r="K107" i="5"/>
  <c r="E96" i="5"/>
  <c r="I95" i="5"/>
  <c r="J95" i="5"/>
  <c r="I35" i="5"/>
  <c r="J35" i="5"/>
  <c r="J32" i="5" s="1"/>
  <c r="G32" i="5" s="1"/>
  <c r="E54" i="5"/>
  <c r="E13" i="5" s="1"/>
  <c r="I53" i="5"/>
  <c r="J53" i="5"/>
  <c r="E75" i="5"/>
  <c r="I74" i="5"/>
  <c r="J74" i="5"/>
  <c r="K122" i="5"/>
  <c r="K120" i="5" s="1"/>
  <c r="E109" i="5"/>
  <c r="I108" i="5"/>
  <c r="J108" i="5"/>
  <c r="K78" i="5"/>
  <c r="K76" i="5" s="1"/>
  <c r="K16" i="5"/>
  <c r="E116" i="5"/>
  <c r="I115" i="5"/>
  <c r="J115" i="5"/>
  <c r="K22" i="5"/>
  <c r="I17" i="5"/>
  <c r="J17" i="5"/>
  <c r="J14" i="5" s="1"/>
  <c r="I32" i="5" l="1"/>
  <c r="F32" i="5" s="1"/>
  <c r="G14" i="5"/>
  <c r="J43" i="5"/>
  <c r="G43" i="5" s="1"/>
  <c r="F43" i="5"/>
  <c r="I14" i="5"/>
  <c r="G29" i="5"/>
  <c r="F29" i="5"/>
  <c r="K53" i="5"/>
  <c r="K115" i="5"/>
  <c r="K108" i="5"/>
  <c r="K74" i="5"/>
  <c r="K17" i="5"/>
  <c r="K14" i="5" s="1"/>
  <c r="E55" i="5"/>
  <c r="I54" i="5"/>
  <c r="J54" i="5"/>
  <c r="E110" i="5"/>
  <c r="I109" i="5"/>
  <c r="J109" i="5"/>
  <c r="I75" i="5"/>
  <c r="I71" i="5" s="1"/>
  <c r="F71" i="5" s="1"/>
  <c r="J75" i="5"/>
  <c r="J71" i="5" s="1"/>
  <c r="G71" i="5" s="1"/>
  <c r="K46" i="5"/>
  <c r="K43" i="5" s="1"/>
  <c r="K23" i="5"/>
  <c r="K20" i="5" s="1"/>
  <c r="K35" i="5"/>
  <c r="K95" i="5"/>
  <c r="K83" i="5"/>
  <c r="E117" i="5"/>
  <c r="I116" i="5"/>
  <c r="J116" i="5"/>
  <c r="E97" i="5"/>
  <c r="J96" i="5"/>
  <c r="I96" i="5"/>
  <c r="E85" i="5"/>
  <c r="J84" i="5"/>
  <c r="I84" i="5"/>
  <c r="K64" i="5"/>
  <c r="K61" i="5" s="1"/>
  <c r="H43" i="5" l="1"/>
  <c r="F14" i="5"/>
  <c r="H14" i="5" s="1"/>
  <c r="K32" i="5"/>
  <c r="H29" i="5"/>
  <c r="H20" i="5"/>
  <c r="H32" i="5"/>
  <c r="K109" i="5"/>
  <c r="K84" i="5"/>
  <c r="K54" i="5"/>
  <c r="I97" i="5"/>
  <c r="I92" i="5" s="1"/>
  <c r="J97" i="5"/>
  <c r="J92" i="5" s="1"/>
  <c r="E86" i="5"/>
  <c r="I85" i="5"/>
  <c r="J85" i="5"/>
  <c r="E111" i="5"/>
  <c r="I110" i="5"/>
  <c r="J110" i="5"/>
  <c r="I55" i="5"/>
  <c r="I50" i="5" s="1"/>
  <c r="F50" i="5" s="1"/>
  <c r="J55" i="5"/>
  <c r="J50" i="5" s="1"/>
  <c r="K96" i="5"/>
  <c r="K116" i="5"/>
  <c r="K75" i="5"/>
  <c r="K71" i="5" s="1"/>
  <c r="E118" i="5"/>
  <c r="I117" i="5"/>
  <c r="J117" i="5"/>
  <c r="G50" i="5" l="1"/>
  <c r="J13" i="5"/>
  <c r="G13" i="5" s="1"/>
  <c r="I13" i="5"/>
  <c r="F13" i="5" s="1"/>
  <c r="H50" i="5"/>
  <c r="G92" i="5"/>
  <c r="G87" i="5"/>
  <c r="F87" i="5"/>
  <c r="F92" i="5"/>
  <c r="K110" i="5"/>
  <c r="K85" i="5"/>
  <c r="I86" i="5"/>
  <c r="J86" i="5"/>
  <c r="J80" i="5" s="1"/>
  <c r="K117" i="5"/>
  <c r="E119" i="5"/>
  <c r="I118" i="5"/>
  <c r="J118" i="5"/>
  <c r="I111" i="5"/>
  <c r="I105" i="5" s="1"/>
  <c r="F105" i="5" s="1"/>
  <c r="J111" i="5"/>
  <c r="J105" i="5" s="1"/>
  <c r="G105" i="5" s="1"/>
  <c r="K55" i="5"/>
  <c r="K50" i="5" s="1"/>
  <c r="K97" i="5"/>
  <c r="K92" i="5" s="1"/>
  <c r="G80" i="5" l="1"/>
  <c r="K13" i="5"/>
  <c r="H13" i="5" s="1"/>
  <c r="I80" i="5"/>
  <c r="H105" i="5"/>
  <c r="H92" i="5"/>
  <c r="G76" i="5"/>
  <c r="H87" i="5"/>
  <c r="K118" i="5"/>
  <c r="K111" i="5"/>
  <c r="K105" i="5" s="1"/>
  <c r="I119" i="5"/>
  <c r="I112" i="5" s="1"/>
  <c r="F112" i="5" s="1"/>
  <c r="J119" i="5"/>
  <c r="J112" i="5" s="1"/>
  <c r="G112" i="5" s="1"/>
  <c r="K86" i="5"/>
  <c r="K80" i="5" s="1"/>
  <c r="I79" i="5" l="1"/>
  <c r="F79" i="5" s="1"/>
  <c r="J79" i="5"/>
  <c r="G79" i="5" s="1"/>
  <c r="F80" i="5"/>
  <c r="H80" i="5" s="1"/>
  <c r="H112" i="5"/>
  <c r="H76" i="5"/>
  <c r="K119" i="5"/>
  <c r="K112" i="5" s="1"/>
  <c r="K79" i="5" s="1"/>
  <c r="H79" i="5" s="1"/>
  <c r="G68" i="5" l="1"/>
  <c r="F68" i="5"/>
  <c r="H71" i="5"/>
  <c r="F65" i="5" l="1"/>
  <c r="G65" i="5"/>
  <c r="H68" i="5"/>
  <c r="H65" i="5" l="1"/>
  <c r="G61" i="5"/>
  <c r="G56" i="5"/>
  <c r="F61" i="5"/>
  <c r="F56" i="5"/>
  <c r="H56" i="5" l="1"/>
  <c r="H61" i="5"/>
  <c r="G124" i="5" l="1"/>
  <c r="H124" i="5" s="1"/>
  <c r="F159" i="5"/>
  <c r="I123" i="5"/>
  <c r="K123" i="5"/>
  <c r="K220" i="5" s="1"/>
  <c r="H161" i="5"/>
  <c r="J123" i="5"/>
  <c r="J220" i="5" s="1"/>
  <c r="F123" i="5" l="1"/>
  <c r="I220" i="5"/>
  <c r="G123" i="5"/>
  <c r="G120" i="5"/>
  <c r="H120" i="5" s="1"/>
  <c r="G159" i="5"/>
  <c r="H159" i="5" s="1"/>
  <c r="H123" i="5" l="1"/>
</calcChain>
</file>

<file path=xl/sharedStrings.xml><?xml version="1.0" encoding="utf-8"?>
<sst xmlns="http://schemas.openxmlformats.org/spreadsheetml/2006/main" count="1229" uniqueCount="413">
  <si>
    <t>Расчет стоимости</t>
  </si>
  <si>
    <t>№ п/п</t>
  </si>
  <si>
    <t>Наименование изделий</t>
  </si>
  <si>
    <t>Стоимость единицы (руб.), в т.ч. НДС 20 %</t>
  </si>
  <si>
    <t>Стоимость всего (руб.), в т.ч. НДС 20 %</t>
  </si>
  <si>
    <t>Примечание</t>
  </si>
  <si>
    <t>Материалы</t>
  </si>
  <si>
    <t>СМР</t>
  </si>
  <si>
    <t>Всего</t>
  </si>
  <si>
    <t>Итого</t>
  </si>
  <si>
    <t>Ед.изм</t>
  </si>
  <si>
    <t>м2</t>
  </si>
  <si>
    <t>м3</t>
  </si>
  <si>
    <t>Толщина</t>
  </si>
  <si>
    <t>50мм</t>
  </si>
  <si>
    <t>20мм</t>
  </si>
  <si>
    <t>50…150мм</t>
  </si>
  <si>
    <t>8мм</t>
  </si>
  <si>
    <t>100мм</t>
  </si>
  <si>
    <t>40…60мм</t>
  </si>
  <si>
    <t>Геотекстиль иглопробивной 300г/м2</t>
  </si>
  <si>
    <t>Дренажный слой из гранитного отсева фр.5-8мм</t>
  </si>
  <si>
    <t>Защитно дренажный слой из мембраны Icopal "Вилладрейн 20" или аналог с засыпкой ячеек гранитным отсевом</t>
  </si>
  <si>
    <t>Гидроизоляция Icopal Ульранап или аналог</t>
  </si>
  <si>
    <t>Гидроизоляция Icopal ЭПП или аналог</t>
  </si>
  <si>
    <t>Битумный праймер</t>
  </si>
  <si>
    <t>Выравнивающая ЦП стяжка армированная фиброволокном</t>
  </si>
  <si>
    <t>Уклонообразующий слой - керамзитобетон</t>
  </si>
  <si>
    <t xml:space="preserve">Утеплитель пеностекло "IZOSTEK" </t>
  </si>
  <si>
    <t>Гидроизоляционная мастика Icopal или аналог</t>
  </si>
  <si>
    <t>30мм</t>
  </si>
  <si>
    <t>0…320мм</t>
  </si>
  <si>
    <t>Тип 1</t>
  </si>
  <si>
    <t>Тип 2</t>
  </si>
  <si>
    <t>0…200мм</t>
  </si>
  <si>
    <t>Тип 3</t>
  </si>
  <si>
    <t>50…100мм</t>
  </si>
  <si>
    <t xml:space="preserve">Ячеистая мембрана Icopal "Вилладрейн 500" или аналог </t>
  </si>
  <si>
    <t>Уклонообразующий слой - бетон В15</t>
  </si>
  <si>
    <t>Сетка d5 ВР-1 яч.100х100мм</t>
  </si>
  <si>
    <t>Тип 4</t>
  </si>
  <si>
    <t>Тип 5</t>
  </si>
  <si>
    <t>Тип  6</t>
  </si>
  <si>
    <t>Тип 7</t>
  </si>
  <si>
    <t>Тип 14 (рампа)</t>
  </si>
  <si>
    <t>Тип 15</t>
  </si>
  <si>
    <t xml:space="preserve">Уклонообразующая ЦП стяжка М150 </t>
  </si>
  <si>
    <t>45…75мм</t>
  </si>
  <si>
    <t>Тип 16</t>
  </si>
  <si>
    <t>Тип 17</t>
  </si>
  <si>
    <t>Тип 18</t>
  </si>
  <si>
    <t>200…320мм</t>
  </si>
  <si>
    <t>Тип 19</t>
  </si>
  <si>
    <t>Уклонообразующий слой - стяжка ЦПР М150 армированная фиброволокном</t>
  </si>
  <si>
    <t>Устройство Крылец (корпус 3)</t>
  </si>
  <si>
    <t>Термообработанная гранитная плита</t>
  </si>
  <si>
    <t xml:space="preserve">Стяжка ЦПР М150 </t>
  </si>
  <si>
    <t>Гидроизоляция обмазочная (битумно-полимерная мастика)</t>
  </si>
  <si>
    <t xml:space="preserve">Подступенок - гранитная термообработанная  плита </t>
  </si>
  <si>
    <t>Устройство "Примыканий" в клумбах по типу 4</t>
  </si>
  <si>
    <t>Мембрана Icopal Вилладрейн 500 или аналог</t>
  </si>
  <si>
    <t>Бортик из ЦПР</t>
  </si>
  <si>
    <t>мп</t>
  </si>
  <si>
    <t>Устройство примыканий по типу 1</t>
  </si>
  <si>
    <t>Устройство примыканий по типу 2</t>
  </si>
  <si>
    <t>Устройство примыканий по типу 5</t>
  </si>
  <si>
    <t>Устройство примыканий по типу 6</t>
  </si>
  <si>
    <t>Устройство примыканий по типу 16</t>
  </si>
  <si>
    <t>Устройство примыканий по типу 17</t>
  </si>
  <si>
    <t>Устройство бетонных оснований под цокольные плиты в составе работ по устройству эксплуатируемой кровли</t>
  </si>
  <si>
    <t>РАСЧЕТ СТОИМОСТИ</t>
  </si>
  <si>
    <t>выполнения полного комплекса работ по благоустройству</t>
  </si>
  <si>
    <t>Наименование</t>
  </si>
  <si>
    <t>Ед. изм.</t>
  </si>
  <si>
    <t>Кол-во</t>
  </si>
  <si>
    <t>Благоустройство на кровле паркинга</t>
  </si>
  <si>
    <t xml:space="preserve"> 1.1</t>
  </si>
  <si>
    <t>м.п.</t>
  </si>
  <si>
    <t xml:space="preserve"> 1.2</t>
  </si>
  <si>
    <t>шт</t>
  </si>
  <si>
    <t xml:space="preserve"> 2.1</t>
  </si>
  <si>
    <t xml:space="preserve"> 2.2</t>
  </si>
  <si>
    <t xml:space="preserve"> 2.3</t>
  </si>
  <si>
    <t xml:space="preserve"> 2.4</t>
  </si>
  <si>
    <t xml:space="preserve"> 2.5</t>
  </si>
  <si>
    <t xml:space="preserve"> 4.1</t>
  </si>
  <si>
    <t xml:space="preserve"> 5.1</t>
  </si>
  <si>
    <t xml:space="preserve"> 5.2</t>
  </si>
  <si>
    <t xml:space="preserve"> 6.2</t>
  </si>
  <si>
    <t xml:space="preserve"> 6.3</t>
  </si>
  <si>
    <t>II</t>
  </si>
  <si>
    <t>Благоустройство вне кровли паркинга</t>
  </si>
  <si>
    <t>Проезды из брусчатки. Тип 1 (Узел А)</t>
  </si>
  <si>
    <t>Тротуары по эксплуатируемой кровле. Тип 2 (Узел Б)</t>
  </si>
  <si>
    <t>Набивное покрытие. Тип 3 (Узел В)</t>
  </si>
  <si>
    <t>Проезды тротуары по грунту. Тип 4 (Узел Г)</t>
  </si>
  <si>
    <t>Проезды тротуары по грунту. Тип 5 (Узел Г)</t>
  </si>
  <si>
    <t>Газон примыкающий к Типу 1, 2, 3 (Узел А,. Б, В)</t>
  </si>
  <si>
    <t>III</t>
  </si>
  <si>
    <t>Озеленение</t>
  </si>
  <si>
    <t>Лиственные деревья</t>
  </si>
  <si>
    <t>шт.</t>
  </si>
  <si>
    <t xml:space="preserve">Боярышник кроваво-красный Crataegus sanguinea </t>
  </si>
  <si>
    <t>150-200x250-300
форма зонт</t>
  </si>
  <si>
    <t>Яблоня декоративная 'Rudolph' Malus 'Rudolph'</t>
  </si>
  <si>
    <t>150-200x250-300 многоствольная форма</t>
  </si>
  <si>
    <t>Хвойные деревья</t>
  </si>
  <si>
    <t>Ель сербская Picea omorica</t>
  </si>
  <si>
    <t>275-300</t>
  </si>
  <si>
    <t>Низкорослые лиственные кустарники</t>
  </si>
  <si>
    <t xml:space="preserve"> 3.1</t>
  </si>
  <si>
    <t>Спирея березолистная 'Тор' Spiraea betulifolia 'Tor'</t>
  </si>
  <si>
    <t>30-40</t>
  </si>
  <si>
    <t xml:space="preserve"> 3.2</t>
  </si>
  <si>
    <t xml:space="preserve">Спирея японская 'Little Princess' Spiraea japonica 'Little Princess' </t>
  </si>
  <si>
    <t xml:space="preserve"> 3.3</t>
  </si>
  <si>
    <t xml:space="preserve">Стефанандра надрезаннолистн.'Crispa' Stephanandra incisa 'Crispa' </t>
  </si>
  <si>
    <t>Среднерослые лиственные кустарники</t>
  </si>
  <si>
    <t>Бересклет крылатый 'Compactus' Euonymus alatus 'Compactus'</t>
  </si>
  <si>
    <t>60-80</t>
  </si>
  <si>
    <t xml:space="preserve"> 4.2</t>
  </si>
  <si>
    <t>Гортензия метельчатая 'Vanille Fraise' Hydrangea paniculata 'Vanille Fraise'</t>
  </si>
  <si>
    <t xml:space="preserve"> 4.3</t>
  </si>
  <si>
    <t xml:space="preserve">Кизильник блестящий Cotoneaster lucidus </t>
  </si>
  <si>
    <t>40-50</t>
  </si>
  <si>
    <t xml:space="preserve"> 4.4</t>
  </si>
  <si>
    <t>Смородина альпийская 'Шмидт' Ribes alpinum 'Schmidt'</t>
  </si>
  <si>
    <t>Сильнорослые лиственные кустарники</t>
  </si>
  <si>
    <t xml:space="preserve">Ирга канадская Amelanchier canadensis </t>
  </si>
  <si>
    <t>Низкорослые хвойные растения</t>
  </si>
  <si>
    <t xml:space="preserve"> 6.1</t>
  </si>
  <si>
    <t>Микробиота перекрестнопарая  Microbiota decussata</t>
  </si>
  <si>
    <t>Среднерослые хвойные растения</t>
  </si>
  <si>
    <t xml:space="preserve"> 7.1</t>
  </si>
  <si>
    <t>Сосна горная мугус Extra Pinus mugo Mughus Extra</t>
  </si>
  <si>
    <t xml:space="preserve">60-80x100-125
</t>
  </si>
  <si>
    <t xml:space="preserve"> 7.2</t>
  </si>
  <si>
    <t>Сосна горная ф. пумилио Pinus mugo var. Pumilio</t>
  </si>
  <si>
    <t xml:space="preserve"> 7.3</t>
  </si>
  <si>
    <t xml:space="preserve">Туя западная 'Danica' Thuja occidentalis 'Danica' </t>
  </si>
  <si>
    <t>Стриженая изгородь</t>
  </si>
  <si>
    <t xml:space="preserve"> 8.1</t>
  </si>
  <si>
    <t>Кизильник блестящий Cotoneaster lucidus</t>
  </si>
  <si>
    <t>40-50 (5шт/п.м.)</t>
  </si>
  <si>
    <t xml:space="preserve">Газон </t>
  </si>
  <si>
    <t xml:space="preserve"> 9.1</t>
  </si>
  <si>
    <t>Газон рулонный</t>
  </si>
  <si>
    <t>Цветник (цветник из многолетников)</t>
  </si>
  <si>
    <t xml:space="preserve"> 10.1</t>
  </si>
  <si>
    <t>Вероникаструм (Veronicastrum)</t>
  </si>
  <si>
    <t xml:space="preserve"> 10.2</t>
  </si>
  <si>
    <t>Котовник Фассена (Nepeta x faassenii)</t>
  </si>
  <si>
    <t xml:space="preserve"> 10.3</t>
  </si>
  <si>
    <t>Нивяник (Leucánthemum)</t>
  </si>
  <si>
    <t xml:space="preserve"> 10.4</t>
  </si>
  <si>
    <t>Очиток видный (Sedum spectabile)</t>
  </si>
  <si>
    <t xml:space="preserve"> 10.5</t>
  </si>
  <si>
    <t>Полынь Людовика (Artemisia ludoviciana)</t>
  </si>
  <si>
    <t xml:space="preserve"> 10.6</t>
  </si>
  <si>
    <t>Тысячелистник (Achillea)</t>
  </si>
  <si>
    <t xml:space="preserve"> 10.7</t>
  </si>
  <si>
    <t>Шалфей (Salvia)</t>
  </si>
  <si>
    <t xml:space="preserve"> 10.8</t>
  </si>
  <si>
    <t>Эхинацея (Echinacea)</t>
  </si>
  <si>
    <t>Декоративные однолетние растения</t>
  </si>
  <si>
    <t xml:space="preserve"> 11.1</t>
  </si>
  <si>
    <t xml:space="preserve">Петуния ампельная </t>
  </si>
  <si>
    <t>IV</t>
  </si>
  <si>
    <t>Малые архитектурные формы</t>
  </si>
  <si>
    <t>Игровое оборудование</t>
  </si>
  <si>
    <t>HAGS  Sandplay Crano + Sandy 3,2,1  8013092</t>
  </si>
  <si>
    <t>Элемент для песочницы, 2м (Об2)</t>
  </si>
  <si>
    <t xml:space="preserve">KOMPAN NR0501 </t>
  </si>
  <si>
    <t xml:space="preserve"> 1.3</t>
  </si>
  <si>
    <t xml:space="preserve">HAGS  Abacus play panel 8061965 </t>
  </si>
  <si>
    <t xml:space="preserve"> 1.4</t>
  </si>
  <si>
    <t>HAGS  Chulk station 8061966</t>
  </si>
  <si>
    <t xml:space="preserve"> 1.5</t>
  </si>
  <si>
    <t xml:space="preserve">HAGS  Shaker play panel 8061964 </t>
  </si>
  <si>
    <t xml:space="preserve"> 1.6</t>
  </si>
  <si>
    <t xml:space="preserve">Платформа для прыжков, высота 10 см (Об6.1) </t>
  </si>
  <si>
    <t xml:space="preserve">KOMPAN STEPPING PODS SURFACE
FSW22100-0000 </t>
  </si>
  <si>
    <t xml:space="preserve"> 1.7</t>
  </si>
  <si>
    <t>Платформа для прыжков, высота 60 см (Об6.2)</t>
  </si>
  <si>
    <t xml:space="preserve"> 1.8</t>
  </si>
  <si>
    <t>Платформа для прыжков, высота 30 см (Об6.3)</t>
  </si>
  <si>
    <t xml:space="preserve"> 1.9</t>
  </si>
  <si>
    <t>Батут (Об7)</t>
  </si>
  <si>
    <t>INTER-PLAY Trampoline Rado 125 MA-SA-01</t>
  </si>
  <si>
    <t xml:space="preserve"> 1.10</t>
  </si>
  <si>
    <t>Новые технологии 0154: аналог LAPPSET Ladybird Playhouse M96371 с дооборудованием по индивидуальному дизайну</t>
  </si>
  <si>
    <t xml:space="preserve"> 1.11</t>
  </si>
  <si>
    <t>Вертушка-чаша, Цвет желтый (Об9)</t>
  </si>
  <si>
    <t>KOMPAN ELE400024-3017F</t>
  </si>
  <si>
    <t>Скамьи</t>
  </si>
  <si>
    <t xml:space="preserve">Кaamo серия "Омолон" СК 2.0 БС </t>
  </si>
  <si>
    <t>Кaamo серия "Омолон"  СК 2.0 С</t>
  </si>
  <si>
    <t xml:space="preserve">Kaamo серия "Омолон"  СК 16.8БСК </t>
  </si>
  <si>
    <t>Урна</t>
  </si>
  <si>
    <t>Урна.  Цвет: металл - RAL7016, древесина -TIKKURILA 5063</t>
  </si>
  <si>
    <t xml:space="preserve">Kaamo "Омолон" У 0.78Д
</t>
  </si>
  <si>
    <t>Велопарковки</t>
  </si>
  <si>
    <t xml:space="preserve">4 cтойки, 8 мест, цвет RAL7016 </t>
  </si>
  <si>
    <t xml:space="preserve">РОСЬ ВП.4-6 П-образная с вырезанным логотипом или аналог </t>
  </si>
  <si>
    <t>8 cтоек, 16 мест, цвет RAL7016</t>
  </si>
  <si>
    <t xml:space="preserve">3 cтойки, 6 мест, цвет RAL7016 </t>
  </si>
  <si>
    <t>ВСЕГО затрат на выполнение полного комплекса работ:</t>
  </si>
  <si>
    <t xml:space="preserve">ПРИМЕЧАНИЕ: </t>
  </si>
  <si>
    <t>Устройство  распределительной ж/б плиты</t>
  </si>
  <si>
    <t>тн</t>
  </si>
  <si>
    <t>Бетон B20F150W6</t>
  </si>
  <si>
    <t>Бетон В25 F100</t>
  </si>
  <si>
    <t>Бетон В25 F100 W6</t>
  </si>
  <si>
    <t>Бетон В25 F150 W6</t>
  </si>
  <si>
    <t xml:space="preserve">Арматура </t>
  </si>
  <si>
    <t>Устройство бетонных клумб</t>
  </si>
  <si>
    <t>Бетон с цветным пигментом В25 F150 W6</t>
  </si>
  <si>
    <t>выполнения полного комплекса работ по устройству эксплуатируемой кровли</t>
  </si>
  <si>
    <t xml:space="preserve">Наименование организации: </t>
  </si>
  <si>
    <t>ИНН:</t>
  </si>
  <si>
    <t>Дата подачи предложения:</t>
  </si>
  <si>
    <t>Указать срок производства работ</t>
  </si>
  <si>
    <t xml:space="preserve"> Стоимость работ по Договору учитывает - затраты на все основные и вспомогательные материалы и работы, включая затраты: на электроснабжение достаточной мощности, обеспечение технической водой для производства работ и бытовых целей; на мобилизацию, аренду и эксплуатацию всех необходимых машин, механизмов, оборудования и инструментов (в том числе кранов и грузовых подъемников), устройство подъездных путей, бытовых помещений и биотуалетов; на изготовление, хранение на базе поставщика, доставку, разгрузку и складирование необходимых материалов на Объекте; на раскрой материалов, промежуточную сборку, подъем и разноску к местам монтажа (в т.ч. материалов и оборудования поставки Генерального подрядчика); на пробивку, бурение, сверление отверстий, штробление в случае необходимости; производство работ в зимних условиях (в случае необходимости); проведение всех необходимых мероприятий по водоотведению на период производства работ (в случае необходимости); выполнение сопутствующих работ; оплата испытаний и замеров, необходимых для производства, подтверждения качества и сдачи результатов работ, подготовка и передача Генеральному подрядчику результатов таких испытаний; сохранение результата работ до момента окончательной приёмки Генеральным подрядчиком, Заказчиком; подготовка и передача Генеральному подрядчику полного комплекта исполнительной и технической документации, оформленной надлежащим образом и подписанной у заинтересованных лиц, а так же иной документации, согласно строительных норм; мероприятия, необходимые для комплексной сдачи работ (в т.ч. устранение замечаний, очистка и помывка результата работ); комплексная сдача работ (предъявление результата работ Генеральному подрядчику/Подрядчикам, выполняющим последующие виды работ на предоставленном фронте работ); на эксплуатацию существующей мойки колес, охрану, освещение зоны производства работ, освещение строительной площадки, установку предупредительных знаков, на обеспечение необходимых мероприятий по охране труда, промышленной безопасности, технике безопасности, пожарной безопасности, электробезопасности, по охране окружающей среды, зеленых насаждений, земли и водных ресурсов; а так же накладные расходы, прибыль организации, налоги и иные издержки Подрядчика.</t>
  </si>
  <si>
    <t xml:space="preserve"> Работы выполнить в соответствии с рабочей документацией, руководствоваться техническими требованиями Заказчика (ЧТУ и аналог выполненных объектов), действующими правовыми и техническими нормами (СНиП, СП, ГОСТ, СанПиН, ФЗ, РД,  и прочими нормативными документами).</t>
  </si>
  <si>
    <t>1</t>
  </si>
  <si>
    <t>Расчетом учтены все условия и требования, перечисленные в приглашении к тендеру, необходимые для выполнения полного комплекса работ "под ключ", в том числе все работы, на которые отсутствует проектная документация, сопутствующие работы, затраты и материалы, связанные с выполнением основных видов работ</t>
  </si>
  <si>
    <t>2</t>
  </si>
  <si>
    <t xml:space="preserve">Возможные допущенные подрядчиком ошибки и просчеты в выборе способов производства работ, определении объемов работ, количества материалов и иные подобные обстоятельства не являются основанием для увеличения установленной в настоящем предложении общей цены работ. Подрядчик за установленную в настоящем предложении цену обязан, обеспечив себя материалами, выполнить все необходимые для достижения результата работы, даже если они не указаны в Расчете стоимости, но должны быть выполнены в соответствии с Проектной документацией.
</t>
  </si>
  <si>
    <t>Стоимость материалов учитывает только стоимость основных материалов, с учетом всех норм расхода, кратности поставок, доставки. Стоимость остальных, прочих и расходных материалов учесть в стоимости СМР. Заказчик вправе указать Подрядчику поставщика материалов и оборудования (для обеспечения строительства полностью или частично), либо являться Поставщиком. В таком случае Подрядчик обязан заключить договор на поставку материалов с Поставщиком, указанным Заказчиком с соответствующей корректировкой общей стоимости по Договору.</t>
  </si>
  <si>
    <t>До начала производства работ Подрядчик согласовывает RAL полимерного покрытия оцинкованной кровельной стали с Заказчиком и Генпроектировщиком.</t>
  </si>
  <si>
    <t>Расчетом учтены все условия и требования, необходимые для выполнения полного комплекса работ "под ключ", в том числе: выполнение всего комплекса работ, указанного в рабочей документации и сопутствующие работы, требуемые для ввода объекта в эксплуатацию и последующей передачи эксплуатирующей организации;</t>
  </si>
  <si>
    <t>В стоимость входят затраты на подготовку и передачу Заказчику полного комплекта исполнительной документации, оформленной надлежащим образом и подписанной у заинтересованных лиц, а также иной технической документации, согласно СНИП,  выполняет все необходимые испытания, необходимой для ввода в эксплуатацию и дальнейшей эксплуатации результата выполненных работ.</t>
  </si>
  <si>
    <t>В стоимость входят затраты на подготовку и передачу Генеральному подрядчику полного комплекта исполнительной документации, оформленной надлежащим образом и подписанной у заинтересованных лиц, а также иной технической документации, согласно СНИП, СП, необходимой для ввода в эксплуатацию и дальнейшей эксплуатации результата выполненных работ.</t>
  </si>
  <si>
    <t>Обьект посетили, с ситуацией ознакомлены.</t>
  </si>
  <si>
    <t xml:space="preserve">на объекте: «Многоквартирный дом со встроенными помещениями, встроено-пристроенным подземным гаражом (автостоянкой), расположенный по адресу: г. Санкт-Петербург, ул. 11-я Красноармейская, д.11», на земельном участке с кадастровым номером 78:32:0001675:1553  
</t>
  </si>
  <si>
    <t xml:space="preserve">Тип 1  </t>
  </si>
  <si>
    <t>Толщина слоя</t>
  </si>
  <si>
    <t>80мм</t>
  </si>
  <si>
    <t>60…260мм</t>
  </si>
  <si>
    <t>Щебень гранитный фракции 5-40мм расклинивание 5/10/20/40 с проливкой водой</t>
  </si>
  <si>
    <t>Гранитный отсев (фракционированный песок) фр.2,5-5мм</t>
  </si>
  <si>
    <t>Тротуарные плиты</t>
  </si>
  <si>
    <t>Устройство водоотводного лотка с решеткой</t>
  </si>
  <si>
    <t>Устройство водоприемной воронки с инспекционным колодцем</t>
  </si>
  <si>
    <t>160…380мм</t>
  </si>
  <si>
    <t>Устройство бортового камня индивидуального изготовления h200мм, ширина 150мм (между тип 1 и тип 2)</t>
  </si>
  <si>
    <t xml:space="preserve"> 2.6</t>
  </si>
  <si>
    <t xml:space="preserve"> 2.7</t>
  </si>
  <si>
    <t xml:space="preserve"> 2.8</t>
  </si>
  <si>
    <t xml:space="preserve"> Тип 3</t>
  </si>
  <si>
    <t>Устройство бортового камня ширина 80мм (между тип 2 и тип 6)</t>
  </si>
  <si>
    <t>Устройство бортового камня ширина 80мм (тип 2)</t>
  </si>
  <si>
    <t>1500мм</t>
  </si>
  <si>
    <t>100…200мм</t>
  </si>
  <si>
    <t>300г/м2</t>
  </si>
  <si>
    <t>Геотекстиль иглопробивной</t>
  </si>
  <si>
    <t>Грунтовый слой</t>
  </si>
  <si>
    <t>Керамзитовый гравий пл.400кг/м3</t>
  </si>
  <si>
    <t>Устройство гравийной отсыпки</t>
  </si>
  <si>
    <t>250мм</t>
  </si>
  <si>
    <t>50…250мм</t>
  </si>
  <si>
    <t>Устройство отмостки из бетонной тротуарной плитки по ЦПС (Павильон бытовых отходов)</t>
  </si>
  <si>
    <t>Устройство бортового камня ширина 80мм (между тип 5 и тип 17)</t>
  </si>
  <si>
    <t>Тип 6</t>
  </si>
  <si>
    <t xml:space="preserve"> 5.3</t>
  </si>
  <si>
    <t xml:space="preserve"> 5.4</t>
  </si>
  <si>
    <t xml:space="preserve"> 5.5</t>
  </si>
  <si>
    <t>- Щебень гранитный фракции 5-40мм расклинивание 5/10/20/40 с проливкой водой</t>
  </si>
  <si>
    <t>90...190мм</t>
  </si>
  <si>
    <t>Гранитный отсев (фракционированный песок) фр.1-5мм</t>
  </si>
  <si>
    <t>- Утрамбованный грнаитный щебень фр.5-10мм</t>
  </si>
  <si>
    <t xml:space="preserve"> 6.4</t>
  </si>
  <si>
    <t xml:space="preserve"> 6.5</t>
  </si>
  <si>
    <t xml:space="preserve"> 6.6</t>
  </si>
  <si>
    <t>Устройство бортового камня ширина 80мм (между тип 6 и тип 3)</t>
  </si>
  <si>
    <t>Устройство бортового камня ширина 80мм (между тип 6 и тип 5)</t>
  </si>
  <si>
    <t>Устройство бортового камня ширина 80мм (между тип 6 и тип 17)</t>
  </si>
  <si>
    <t>120…220мм</t>
  </si>
  <si>
    <t>7мм</t>
  </si>
  <si>
    <t>13мм</t>
  </si>
  <si>
    <t>Гранулят цветной каучуковый пресованный (EPDM) с полиуретановым связующим</t>
  </si>
  <si>
    <t>Резиновая крошка черного цвета с полиуретановым связующим фр.1-4мм</t>
  </si>
  <si>
    <t>Утрамбованный грнаитный щебень фр.5-10мм</t>
  </si>
  <si>
    <t>Тип 14</t>
  </si>
  <si>
    <t xml:space="preserve"> 7.4</t>
  </si>
  <si>
    <t xml:space="preserve"> 7.5</t>
  </si>
  <si>
    <t>Бетонное покрытие кл. В30 F200 W6, армированное фиброволокном с электрокабелем</t>
  </si>
  <si>
    <t>40мм</t>
  </si>
  <si>
    <t>0…120мм</t>
  </si>
  <si>
    <t xml:space="preserve">Тротуарные плиты </t>
  </si>
  <si>
    <t>30…50мм</t>
  </si>
  <si>
    <t>Гравий гранитный окатанный, фр.5-20мм</t>
  </si>
  <si>
    <t>150…350мм</t>
  </si>
  <si>
    <t>Керамзитовый гравий 400кг/м3</t>
  </si>
  <si>
    <t>150мм</t>
  </si>
  <si>
    <t>Опорная конструкция под решетку - 45мм,</t>
  </si>
  <si>
    <t>45мм</t>
  </si>
  <si>
    <t>120…240мм</t>
  </si>
  <si>
    <t>25мм</t>
  </si>
  <si>
    <t>Грязежащитная решетка "Сити" компании "Стандартпарк" или аналог (размером 1600х900мм)</t>
  </si>
  <si>
    <t>Стяжка ЦПР М150 армированная фиброволокном</t>
  </si>
  <si>
    <t>Гранитный отсев фр.2,5-5мм</t>
  </si>
  <si>
    <t>380мм</t>
  </si>
  <si>
    <t>650мм</t>
  </si>
  <si>
    <t>Геотекстиль</t>
  </si>
  <si>
    <t>Сухая цементно-песчаная смесь</t>
  </si>
  <si>
    <t>Щебень гранитный М1000-1200 фр. 40-70мм с расклинцовкой фр. 10-20мм по ГОСТ 8267-93</t>
  </si>
  <si>
    <t>Песок мелкий 1 класса ГОСТ 8736-2014</t>
  </si>
  <si>
    <t>Уплотненный насыпной грунт - песок средней крупности, Куп.0,85</t>
  </si>
  <si>
    <t>Геотекстиль иглопробивной 150г/м2</t>
  </si>
  <si>
    <t>перем.</t>
  </si>
  <si>
    <t>150г/м2</t>
  </si>
  <si>
    <t>400мм</t>
  </si>
  <si>
    <t>Гранитный отсев (фракционный песок) фр.1-5мм</t>
  </si>
  <si>
    <t>Щебень гранитный М800 фр. 5-10мм по ГОСТ 8267-93</t>
  </si>
  <si>
    <t>Асфальтобетон горячий плотный тип А марки I ( на вязком битуме БНД и БН марки 60/90 Е=3200 МПa) ГОСТ 9128-2013</t>
  </si>
  <si>
    <t>Асфальтобетон горячий пористый крупнозернистый марки I (на вязком битуме БНД и БН марки 60/90 Е=2000МПа) ГОСТ 9128-2013</t>
  </si>
  <si>
    <t>600мм</t>
  </si>
  <si>
    <t>Щебень гранитный М1000-1200 фр. 20-40мм с расклинцовкой фр. 10-20мм по ГОСТ 8267-93</t>
  </si>
  <si>
    <t>200мм</t>
  </si>
  <si>
    <t xml:space="preserve">Устройство отмостки из гранитной плиты толщ.100мм </t>
  </si>
  <si>
    <t>200…310мм</t>
  </si>
  <si>
    <t>Уплотненный грунт</t>
  </si>
  <si>
    <t>5мм</t>
  </si>
  <si>
    <t xml:space="preserve"> 8.2</t>
  </si>
  <si>
    <t xml:space="preserve"> 8.3</t>
  </si>
  <si>
    <t xml:space="preserve"> 8.4</t>
  </si>
  <si>
    <t xml:space="preserve"> 9.2</t>
  </si>
  <si>
    <t xml:space="preserve"> 9.3</t>
  </si>
  <si>
    <t xml:space="preserve"> 11.2</t>
  </si>
  <si>
    <t xml:space="preserve"> 12.1</t>
  </si>
  <si>
    <t xml:space="preserve"> 12.2</t>
  </si>
  <si>
    <t xml:space="preserve"> 12.3</t>
  </si>
  <si>
    <t xml:space="preserve"> 12.4</t>
  </si>
  <si>
    <t xml:space="preserve"> 13.1</t>
  </si>
  <si>
    <t xml:space="preserve"> 13.2</t>
  </si>
  <si>
    <t xml:space="preserve"> 3.4</t>
  </si>
  <si>
    <t xml:space="preserve"> 3.5</t>
  </si>
  <si>
    <t xml:space="preserve"> 4.5</t>
  </si>
  <si>
    <t xml:space="preserve"> 4.6</t>
  </si>
  <si>
    <t xml:space="preserve"> 5.6</t>
  </si>
  <si>
    <t xml:space="preserve"> 6.7</t>
  </si>
  <si>
    <t>Игра с водой и песком, с устройством крепежного элемента оборудования (Об1)</t>
  </si>
  <si>
    <t>Песок кварцевый ГОСТ 8762014</t>
  </si>
  <si>
    <t xml:space="preserve">EPDM - крошка цветная </t>
  </si>
  <si>
    <t>10мм</t>
  </si>
  <si>
    <t>Резиновая крошка черная</t>
  </si>
  <si>
    <t>Щебень гранитный марки 1200, фр. 20-40 ГОСТ 8267-93</t>
  </si>
  <si>
    <t xml:space="preserve"> 1.1.1</t>
  </si>
  <si>
    <t xml:space="preserve"> 1.1.2</t>
  </si>
  <si>
    <t xml:space="preserve"> 1.1.3</t>
  </si>
  <si>
    <t xml:space="preserve"> 1.1.4</t>
  </si>
  <si>
    <t xml:space="preserve"> 1.1.5</t>
  </si>
  <si>
    <t>220мм</t>
  </si>
  <si>
    <t>Игровая доска, цвет желтый (Об3), с устройством фундемента Ф1</t>
  </si>
  <si>
    <t>Игровая доска, цвет желтый (Об4), с устройством фундемента Ф1</t>
  </si>
  <si>
    <t>Игровая доска, цвет желтый (Об5), с устройством фундемента Ф1</t>
  </si>
  <si>
    <t xml:space="preserve"> 1.5.1</t>
  </si>
  <si>
    <t>Устройство фундамента Ф1</t>
  </si>
  <si>
    <t>Гранитный отсев фр.1-5мм (фракц.песок) 25-5мм ГОСТ 8267-93</t>
  </si>
  <si>
    <t>Бетон В25 W6 F150 армированный</t>
  </si>
  <si>
    <t>120мм</t>
  </si>
  <si>
    <t>160мм</t>
  </si>
  <si>
    <t xml:space="preserve"> 1.5.2</t>
  </si>
  <si>
    <t xml:space="preserve"> 1.5.3</t>
  </si>
  <si>
    <t xml:space="preserve"> 1.5.4</t>
  </si>
  <si>
    <t xml:space="preserve"> 1.5.5</t>
  </si>
  <si>
    <t xml:space="preserve"> 1.5.6</t>
  </si>
  <si>
    <t xml:space="preserve"> 1.6.1</t>
  </si>
  <si>
    <t xml:space="preserve"> 1.6.2</t>
  </si>
  <si>
    <t xml:space="preserve"> 1.6.3</t>
  </si>
  <si>
    <t xml:space="preserve"> 1.6.4</t>
  </si>
  <si>
    <t xml:space="preserve"> 1.6.5</t>
  </si>
  <si>
    <t>Устройство фундамента Ф2.1</t>
  </si>
  <si>
    <t>Устройство фундамента Ф2.2</t>
  </si>
  <si>
    <t xml:space="preserve"> 1.7.1</t>
  </si>
  <si>
    <t xml:space="preserve"> 1.7.2</t>
  </si>
  <si>
    <t xml:space="preserve"> 1.7.3</t>
  </si>
  <si>
    <t xml:space="preserve"> 1.7.4</t>
  </si>
  <si>
    <t xml:space="preserve"> 1.7.5</t>
  </si>
  <si>
    <t xml:space="preserve"> 1.8.1</t>
  </si>
  <si>
    <t xml:space="preserve"> 1.8.2</t>
  </si>
  <si>
    <t xml:space="preserve"> 1.8.3</t>
  </si>
  <si>
    <t xml:space="preserve"> 1.8.4</t>
  </si>
  <si>
    <t xml:space="preserve"> 1.8.5</t>
  </si>
  <si>
    <t>Устройство фундамента Ф3</t>
  </si>
  <si>
    <t>Щебень гранитный</t>
  </si>
  <si>
    <t>Устройство фундамента Ф2.3</t>
  </si>
  <si>
    <t xml:space="preserve"> 1.9.1</t>
  </si>
  <si>
    <t xml:space="preserve"> 1.9.2</t>
  </si>
  <si>
    <t xml:space="preserve"> 1.9.3</t>
  </si>
  <si>
    <t xml:space="preserve"> 1.9.4</t>
  </si>
  <si>
    <t xml:space="preserve"> 1.9.5</t>
  </si>
  <si>
    <t>Детская горка для маленьких с элементами скалодрома (Об8), с у стройством крепежного элемента</t>
  </si>
  <si>
    <t>Устройство фундамента Ф4</t>
  </si>
  <si>
    <t xml:space="preserve"> 1.11.1</t>
  </si>
  <si>
    <t xml:space="preserve"> 1.11.2</t>
  </si>
  <si>
    <t xml:space="preserve"> 1.11.3</t>
  </si>
  <si>
    <t xml:space="preserve"> 1.11.4</t>
  </si>
  <si>
    <t xml:space="preserve"> 1.11.5</t>
  </si>
  <si>
    <t>Скамейка без спинки, с устройством крепления. Цвет: металл - RAL7016, древесина -TIKKURILA 5063</t>
  </si>
  <si>
    <t>Скамейка со спинкой, с устройством крепления. Цвет: металл - RAL7016, древесина -TIKKURILA 5063</t>
  </si>
  <si>
    <t>Скамейка, комбинированная с кадками для растений, с устройством крепления. Цвет: металл - RAL7016, древесина -TIKKURILA 5063</t>
  </si>
  <si>
    <t xml:space="preserve">Газон  </t>
  </si>
  <si>
    <t>Защитный слой мембрана Icopal "Вилладрейн 500" или аналог</t>
  </si>
  <si>
    <t>Гидроизоляция - 2 слоя (верхний слой Icopal Ультранап, нижний слой Icopal ЭПП) или аналог</t>
  </si>
  <si>
    <t>Гранитный отсев (фракционированный песок) фр.2,5</t>
  </si>
  <si>
    <t>Мембрана Icopal "Вилладрейн 500" или аналог</t>
  </si>
  <si>
    <t>Гидроизоляция верхний слой Icopal Ультранап</t>
  </si>
  <si>
    <t>Гидроизоляция нижний слой Icopal ЭПП</t>
  </si>
  <si>
    <t>Цементно-песчаный раствор М200</t>
  </si>
  <si>
    <t>Утеплитель пеностекло IZOSTEK на гидроизоляционной мастике Icopal или аналог</t>
  </si>
  <si>
    <t>Гранитная плита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</si>
</sst>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quot;р.&quot;_-;\-* #,##0.00&quot;р.&quot;_-;_-* &quot;-&quot;??&quot;р.&quot;_-;_-@_-"/>
    <numFmt numFmtId="43" formatCode="_-* #,##0.00_р_._-;\-* #,##0.00_р_._-;_-* &quot;-&quot;??_р_._-;_-@_-"/>
  </numFmts>
  <fonts count="24" x14ac:knownFonts="1">
    <font>
      <sz val="11"/>
      <color theme="1"/>
      <name val="Calibri"/>
      <family val="2"/>
      <charset val="204"/>
      <scheme val="minor"/>
    </font>
    <font>
      <sz val="11"/>
      <color theme="1"/>
      <name val="Times New Roman"/>
      <family val="1"/>
      <charset val="204"/>
    </font>
    <font>
      <b/>
      <sz val="11"/>
      <name val="Times New Roman"/>
      <family val="1"/>
      <charset val="204"/>
    </font>
    <font>
      <sz val="11"/>
      <name val="Times New Roman"/>
      <family val="1"/>
      <charset val="204"/>
    </font>
    <font>
      <sz val="9"/>
      <name val="Times New Roman"/>
      <family val="1"/>
      <charset val="204"/>
    </font>
    <font>
      <sz val="10"/>
      <name val="Arial Cyr"/>
      <charset val="204"/>
    </font>
    <font>
      <sz val="10"/>
      <name val="Times New Roman"/>
      <family val="1"/>
      <charset val="204"/>
    </font>
    <font>
      <sz val="10"/>
      <name val="Times New Roman"/>
      <family val="1"/>
      <charset val="204"/>
    </font>
    <font>
      <sz val="10"/>
      <name val="Arial"/>
      <family val="2"/>
      <charset val="204"/>
    </font>
    <font>
      <b/>
      <sz val="10"/>
      <name val="Arial"/>
      <family val="2"/>
      <charset val="204"/>
    </font>
    <font>
      <b/>
      <sz val="12"/>
      <name val="Times New Roman"/>
      <family val="1"/>
      <charset val="204"/>
    </font>
    <font>
      <b/>
      <sz val="10"/>
      <name val="Times New Roman"/>
      <family val="1"/>
      <charset val="204"/>
    </font>
    <font>
      <sz val="11"/>
      <name val="Arial"/>
      <family val="2"/>
      <charset val="204"/>
    </font>
    <font>
      <sz val="12"/>
      <name val="Times New Roman"/>
      <family val="1"/>
      <charset val="204"/>
    </font>
    <font>
      <b/>
      <sz val="14"/>
      <name val="Times New Roman"/>
      <family val="1"/>
      <charset val="204"/>
    </font>
    <font>
      <sz val="13"/>
      <name val="Times New Roman"/>
      <family val="1"/>
      <charset val="204"/>
    </font>
    <font>
      <b/>
      <sz val="11"/>
      <color theme="1"/>
      <name val="Times New Roman"/>
      <family val="1"/>
      <charset val="204"/>
    </font>
    <font>
      <sz val="11"/>
      <color rgb="FFFF0000"/>
      <name val="Times New Roman"/>
      <family val="1"/>
      <charset val="204"/>
    </font>
    <font>
      <sz val="12"/>
      <color theme="1"/>
      <name val="Times New Roman Cyr"/>
      <charset val="204"/>
    </font>
    <font>
      <b/>
      <sz val="12"/>
      <color theme="1"/>
      <name val="Times New Roman"/>
      <family val="1"/>
      <charset val="204"/>
    </font>
    <font>
      <i/>
      <sz val="10"/>
      <name val="Times New Roman"/>
      <family val="1"/>
      <charset val="204"/>
    </font>
    <font>
      <i/>
      <sz val="11"/>
      <name val="Times New Roman"/>
      <family val="1"/>
      <charset val="204"/>
    </font>
    <font>
      <sz val="11"/>
      <name val="Calibri"/>
      <family val="2"/>
      <charset val="204"/>
      <scheme val="minor"/>
    </font>
    <font>
      <b/>
      <sz val="9"/>
      <name val="Times New Roman"/>
      <family val="1"/>
      <charset val="204"/>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bottom style="thin">
        <color auto="1"/>
      </bottom>
      <diagonal/>
    </border>
    <border>
      <left/>
      <right/>
      <top/>
      <bottom style="thin">
        <color auto="1"/>
      </bottom>
      <diagonal/>
    </border>
  </borders>
  <cellStyleXfs count="7">
    <xf numFmtId="0" fontId="0" fillId="0" borderId="0"/>
    <xf numFmtId="0" fontId="5" fillId="0" borderId="0"/>
    <xf numFmtId="0" fontId="7" fillId="0" borderId="0"/>
    <xf numFmtId="44" fontId="6" fillId="0" borderId="0" applyFont="0" applyFill="0" applyBorder="0" applyAlignment="0" applyProtection="0"/>
    <xf numFmtId="0" fontId="8" fillId="0" borderId="0"/>
    <xf numFmtId="43" fontId="6" fillId="0" borderId="0" applyFont="0" applyFill="0" applyBorder="0" applyAlignment="0" applyProtection="0"/>
    <xf numFmtId="0" fontId="6" fillId="0" borderId="0"/>
  </cellStyleXfs>
  <cellXfs count="215">
    <xf numFmtId="0" fontId="0" fillId="0" borderId="0" xfId="0"/>
    <xf numFmtId="4" fontId="1"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 fontId="3" fillId="2" borderId="0" xfId="0" applyNumberFormat="1" applyFont="1" applyFill="1" applyAlignment="1">
      <alignment horizontal="center" vertical="center" wrapText="1"/>
    </xf>
    <xf numFmtId="4" fontId="2" fillId="0" borderId="0" xfId="0" applyNumberFormat="1" applyFont="1" applyAlignment="1">
      <alignment horizontal="center" vertical="center" wrapText="1"/>
    </xf>
    <xf numFmtId="4" fontId="2"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9" fontId="8" fillId="0" borderId="0" xfId="2" applyNumberFormat="1" applyFont="1" applyFill="1" applyAlignment="1">
      <alignment horizontal="left" vertical="top" wrapText="1"/>
    </xf>
    <xf numFmtId="4" fontId="9" fillId="0" borderId="0" xfId="2" applyNumberFormat="1" applyFont="1" applyFill="1" applyBorder="1" applyAlignment="1">
      <alignment horizontal="right" vertical="top" wrapText="1"/>
    </xf>
    <xf numFmtId="0" fontId="12" fillId="0" borderId="0" xfId="2" applyFont="1" applyFill="1"/>
    <xf numFmtId="0" fontId="6" fillId="0" borderId="0" xfId="2" applyFont="1" applyFill="1"/>
    <xf numFmtId="0" fontId="14" fillId="0" borderId="0" xfId="2" applyFont="1" applyFill="1"/>
    <xf numFmtId="0" fontId="11" fillId="0" borderId="0" xfId="2" applyFont="1" applyFill="1"/>
    <xf numFmtId="0" fontId="15" fillId="0" borderId="0" xfId="2" applyFont="1" applyFill="1"/>
    <xf numFmtId="4" fontId="1" fillId="0" borderId="2" xfId="0" applyNumberFormat="1" applyFont="1" applyBorder="1" applyAlignment="1">
      <alignment horizontal="left" vertical="center" wrapText="1"/>
    </xf>
    <xf numFmtId="0" fontId="3" fillId="0" borderId="2" xfId="0" applyFont="1" applyFill="1" applyBorder="1" applyAlignment="1">
      <alignment horizontal="left" vertical="center" wrapText="1"/>
    </xf>
    <xf numFmtId="4" fontId="2" fillId="0" borderId="0" xfId="0" applyNumberFormat="1" applyFont="1" applyAlignment="1">
      <alignment horizontal="left" vertical="center" wrapText="1"/>
    </xf>
    <xf numFmtId="4" fontId="1" fillId="0" borderId="0" xfId="0" applyNumberFormat="1" applyFont="1" applyAlignment="1">
      <alignment horizontal="left" vertical="center" wrapText="1"/>
    </xf>
    <xf numFmtId="0" fontId="1" fillId="0" borderId="2" xfId="0" applyFont="1" applyFill="1" applyBorder="1" applyAlignment="1">
      <alignment horizontal="left" vertical="center" wrapText="1"/>
    </xf>
    <xf numFmtId="1" fontId="1" fillId="0" borderId="0" xfId="0" applyNumberFormat="1" applyFont="1" applyAlignment="1">
      <alignment horizontal="center" vertical="center" wrapText="1"/>
    </xf>
    <xf numFmtId="4" fontId="3" fillId="0" borderId="0"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2" fillId="0" borderId="2" xfId="1" applyNumberFormat="1" applyFont="1" applyFill="1" applyBorder="1" applyAlignment="1" applyProtection="1">
      <alignment horizontal="center" vertical="center" wrapText="1"/>
    </xf>
    <xf numFmtId="0" fontId="2" fillId="0" borderId="2" xfId="0" applyFont="1" applyBorder="1" applyAlignment="1">
      <alignment horizontal="center" vertical="center"/>
    </xf>
    <xf numFmtId="0" fontId="3" fillId="0" borderId="0" xfId="1" applyNumberFormat="1" applyFont="1" applyFill="1" applyBorder="1" applyAlignment="1" applyProtection="1">
      <alignment horizontal="center" vertical="center" wrapText="1"/>
    </xf>
    <xf numFmtId="4" fontId="2" fillId="5" borderId="2" xfId="0" applyNumberFormat="1" applyFont="1" applyFill="1" applyBorder="1" applyAlignment="1">
      <alignment horizontal="center" vertical="center" wrapText="1"/>
    </xf>
    <xf numFmtId="4" fontId="3" fillId="5" borderId="0" xfId="0" applyNumberFormat="1" applyFont="1" applyFill="1" applyAlignment="1">
      <alignment horizontal="center" vertical="center" wrapText="1"/>
    </xf>
    <xf numFmtId="4" fontId="3" fillId="0" borderId="2" xfId="0" applyNumberFormat="1" applyFont="1" applyBorder="1" applyAlignment="1">
      <alignment horizontal="center" vertical="center" wrapText="1"/>
    </xf>
    <xf numFmtId="4" fontId="2" fillId="5" borderId="2" xfId="0" applyNumberFormat="1" applyFont="1" applyFill="1" applyBorder="1" applyAlignment="1">
      <alignment horizontal="left" vertical="center" wrapText="1"/>
    </xf>
    <xf numFmtId="0" fontId="3" fillId="0" borderId="0" xfId="1" applyNumberFormat="1" applyFont="1" applyFill="1" applyBorder="1" applyAlignment="1" applyProtection="1">
      <alignment horizontal="left" vertical="center" wrapText="1"/>
    </xf>
    <xf numFmtId="4" fontId="3" fillId="0" borderId="2" xfId="0" applyNumberFormat="1" applyFont="1" applyBorder="1" applyAlignment="1">
      <alignment vertical="center" wrapText="1"/>
    </xf>
    <xf numFmtId="0" fontId="16" fillId="5" borderId="2" xfId="0" applyFont="1" applyFill="1" applyBorder="1" applyAlignment="1">
      <alignment horizontal="center" vertical="center" wrapText="1"/>
    </xf>
    <xf numFmtId="0" fontId="16" fillId="5" borderId="2" xfId="0" applyFont="1" applyFill="1" applyBorder="1" applyAlignment="1">
      <alignment horizontal="left" vertical="center" wrapText="1"/>
    </xf>
    <xf numFmtId="4" fontId="2" fillId="5" borderId="0" xfId="0" applyNumberFormat="1" applyFont="1" applyFill="1" applyAlignment="1">
      <alignment horizontal="center" vertical="center" wrapText="1"/>
    </xf>
    <xf numFmtId="1" fontId="16" fillId="5" borderId="2" xfId="0" applyNumberFormat="1"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5" borderId="2" xfId="0" applyFont="1" applyFill="1" applyBorder="1" applyAlignment="1">
      <alignment horizontal="center" vertical="center" wrapText="1"/>
    </xf>
    <xf numFmtId="4" fontId="16" fillId="5" borderId="2" xfId="0" applyNumberFormat="1" applyFont="1" applyFill="1" applyBorder="1" applyAlignment="1">
      <alignment horizontal="center" vertical="center" wrapText="1"/>
    </xf>
    <xf numFmtId="4" fontId="16" fillId="5"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xf>
    <xf numFmtId="4" fontId="16" fillId="5" borderId="2" xfId="0" applyNumberFormat="1" applyFont="1" applyFill="1" applyBorder="1" applyAlignment="1">
      <alignment horizontal="center" vertical="center"/>
    </xf>
    <xf numFmtId="4" fontId="1" fillId="0" borderId="2" xfId="0" applyNumberFormat="1" applyFont="1" applyBorder="1" applyAlignment="1">
      <alignment horizontal="center" vertical="center"/>
    </xf>
    <xf numFmtId="4" fontId="3" fillId="0" borderId="2" xfId="1" applyNumberFormat="1" applyFont="1" applyFill="1" applyBorder="1" applyAlignment="1" applyProtection="1">
      <alignment horizontal="center" vertical="center" wrapText="1"/>
    </xf>
    <xf numFmtId="4" fontId="3" fillId="0" borderId="0" xfId="1" applyNumberFormat="1" applyFont="1" applyFill="1" applyBorder="1" applyAlignment="1" applyProtection="1">
      <alignment horizontal="center" vertical="center" wrapText="1"/>
    </xf>
    <xf numFmtId="4" fontId="3" fillId="5" borderId="2" xfId="0" applyNumberFormat="1" applyFont="1" applyFill="1" applyBorder="1" applyAlignment="1">
      <alignment horizontal="center" vertical="center" wrapText="1"/>
    </xf>
    <xf numFmtId="4" fontId="3" fillId="0" borderId="2" xfId="0" applyNumberFormat="1" applyFont="1" applyBorder="1" applyAlignment="1">
      <alignment horizontal="center" vertical="center"/>
    </xf>
    <xf numFmtId="4" fontId="3" fillId="3" borderId="2" xfId="0" applyNumberFormat="1" applyFont="1" applyFill="1" applyBorder="1" applyAlignment="1">
      <alignment horizontal="center" vertical="center" wrapText="1"/>
    </xf>
    <xf numFmtId="0" fontId="17" fillId="0" borderId="0" xfId="0" applyNumberFormat="1" applyFont="1" applyFill="1" applyBorder="1" applyAlignment="1">
      <alignment vertical="center"/>
    </xf>
    <xf numFmtId="0" fontId="17" fillId="0" borderId="0" xfId="0" applyNumberFormat="1" applyFont="1" applyFill="1" applyBorder="1" applyAlignment="1">
      <alignment horizontal="left" vertical="center"/>
    </xf>
    <xf numFmtId="0" fontId="1" fillId="0" borderId="0" xfId="0" applyNumberFormat="1" applyFont="1" applyFill="1" applyBorder="1" applyAlignment="1">
      <alignment vertical="center"/>
    </xf>
    <xf numFmtId="4" fontId="18" fillId="0" borderId="0" xfId="0" applyNumberFormat="1" applyFont="1" applyAlignment="1">
      <alignment horizontal="center" vertical="center"/>
    </xf>
    <xf numFmtId="0" fontId="18" fillId="0" borderId="0" xfId="0" applyFont="1" applyAlignment="1">
      <alignment vertical="center"/>
    </xf>
    <xf numFmtId="0" fontId="1" fillId="0" borderId="0" xfId="0" applyNumberFormat="1" applyFont="1" applyFill="1" applyBorder="1" applyAlignment="1">
      <alignment horizontal="left" vertical="center"/>
    </xf>
    <xf numFmtId="2" fontId="14" fillId="3" borderId="0" xfId="0" applyNumberFormat="1" applyFont="1" applyFill="1" applyAlignment="1">
      <alignment vertical="center" wrapText="1"/>
    </xf>
    <xf numFmtId="0" fontId="19" fillId="6" borderId="2" xfId="0" applyFont="1" applyFill="1" applyBorder="1" applyAlignment="1">
      <alignment horizontal="center" vertical="center"/>
    </xf>
    <xf numFmtId="0" fontId="19" fillId="6" borderId="2" xfId="0" applyFont="1" applyFill="1" applyBorder="1" applyAlignment="1">
      <alignment horizontal="left" vertical="center"/>
    </xf>
    <xf numFmtId="4" fontId="19" fillId="6" borderId="2" xfId="0" applyNumberFormat="1" applyFont="1" applyFill="1" applyBorder="1" applyAlignment="1">
      <alignment horizontal="center" vertical="center"/>
    </xf>
    <xf numFmtId="4" fontId="19" fillId="6" borderId="2" xfId="0" applyNumberFormat="1" applyFont="1" applyFill="1" applyBorder="1" applyAlignment="1">
      <alignment horizontal="center" vertical="center" wrapText="1"/>
    </xf>
    <xf numFmtId="4" fontId="19" fillId="0" borderId="0" xfId="0" applyNumberFormat="1" applyFont="1" applyAlignment="1">
      <alignment horizontal="center" vertical="center" wrapText="1"/>
    </xf>
    <xf numFmtId="0" fontId="3" fillId="3" borderId="0" xfId="6" applyFont="1" applyFill="1"/>
    <xf numFmtId="49" fontId="4" fillId="3" borderId="0" xfId="6" applyNumberFormat="1" applyFont="1" applyFill="1" applyAlignment="1">
      <alignment horizontal="center" vertical="center"/>
    </xf>
    <xf numFmtId="0" fontId="6" fillId="3" borderId="0" xfId="6" applyFont="1" applyFill="1" applyAlignment="1">
      <alignment vertical="center" wrapText="1"/>
    </xf>
    <xf numFmtId="4" fontId="6" fillId="3" borderId="0" xfId="6" applyNumberFormat="1" applyFont="1" applyFill="1" applyAlignment="1">
      <alignment horizontal="center" vertical="center" wrapText="1"/>
    </xf>
    <xf numFmtId="0" fontId="6" fillId="3" borderId="0" xfId="6" applyFont="1" applyFill="1" applyAlignment="1">
      <alignment horizontal="center" vertical="center" wrapText="1"/>
    </xf>
    <xf numFmtId="0" fontId="20" fillId="3" borderId="0" xfId="6" applyFont="1" applyFill="1" applyAlignment="1">
      <alignment horizontal="center" vertical="center" wrapText="1"/>
    </xf>
    <xf numFmtId="0" fontId="6" fillId="3" borderId="0" xfId="6" applyFont="1" applyFill="1" applyAlignment="1">
      <alignment horizontal="center" vertical="center"/>
    </xf>
    <xf numFmtId="4" fontId="6" fillId="3" borderId="0" xfId="6" applyNumberFormat="1" applyFont="1" applyFill="1" applyAlignment="1">
      <alignment horizontal="center" vertical="center"/>
    </xf>
    <xf numFmtId="0" fontId="6" fillId="0" borderId="0" xfId="0" applyFont="1" applyFill="1" applyBorder="1" applyAlignment="1">
      <alignment vertical="center" wrapText="1"/>
    </xf>
    <xf numFmtId="0" fontId="6" fillId="0" borderId="0" xfId="0" applyFont="1" applyAlignment="1">
      <alignment vertical="center" wrapText="1"/>
    </xf>
    <xf numFmtId="0" fontId="11" fillId="0" borderId="0" xfId="0" applyFont="1" applyFill="1" applyBorder="1" applyAlignment="1">
      <alignment vertical="center" wrapText="1"/>
    </xf>
    <xf numFmtId="49" fontId="6" fillId="3" borderId="0" xfId="0" applyNumberFormat="1" applyFont="1" applyFill="1" applyBorder="1" applyAlignment="1">
      <alignment horizontal="center" vertical="center"/>
    </xf>
    <xf numFmtId="0" fontId="11" fillId="0" borderId="0" xfId="0" applyFont="1" applyFill="1" applyBorder="1" applyAlignment="1">
      <alignment vertical="top" wrapText="1"/>
    </xf>
    <xf numFmtId="0" fontId="6" fillId="3" borderId="0" xfId="6" applyFont="1" applyFill="1"/>
    <xf numFmtId="0" fontId="6" fillId="0" borderId="0" xfId="0" applyFont="1" applyFill="1" applyBorder="1" applyAlignment="1">
      <alignment vertical="top" wrapText="1"/>
    </xf>
    <xf numFmtId="0" fontId="6" fillId="0" borderId="0" xfId="0" applyFont="1" applyBorder="1" applyAlignment="1">
      <alignment vertical="center" wrapText="1"/>
    </xf>
    <xf numFmtId="0" fontId="11" fillId="0" borderId="0" xfId="0" applyFont="1" applyAlignment="1">
      <alignment horizontal="left" vertical="top" wrapText="1" indent="1"/>
    </xf>
    <xf numFmtId="49" fontId="6" fillId="3" borderId="0" xfId="6" applyNumberFormat="1" applyFont="1" applyFill="1" applyAlignment="1">
      <alignment horizontal="center" vertical="center"/>
    </xf>
    <xf numFmtId="0" fontId="6" fillId="3" borderId="0" xfId="0" applyFont="1" applyFill="1" applyBorder="1" applyAlignment="1">
      <alignment horizontal="center" vertical="center"/>
    </xf>
    <xf numFmtId="0" fontId="6" fillId="3" borderId="0" xfId="0" applyNumberFormat="1" applyFont="1" applyFill="1" applyAlignment="1">
      <alignment horizontal="center" vertical="center"/>
    </xf>
    <xf numFmtId="4" fontId="3" fillId="0" borderId="2" xfId="2"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5" fillId="0" borderId="0" xfId="0" applyFont="1" applyFill="1"/>
    <xf numFmtId="0" fontId="6" fillId="0" borderId="0" xfId="0" applyFont="1" applyFill="1"/>
    <xf numFmtId="4" fontId="2" fillId="5" borderId="2" xfId="2" applyNumberFormat="1" applyFont="1" applyFill="1" applyBorder="1" applyAlignment="1">
      <alignment horizontal="center" vertical="center" wrapText="1"/>
    </xf>
    <xf numFmtId="2" fontId="10" fillId="3" borderId="0" xfId="0" applyNumberFormat="1" applyFont="1" applyFill="1" applyAlignment="1">
      <alignment horizontal="center" vertical="center" wrapText="1"/>
    </xf>
    <xf numFmtId="4" fontId="2" fillId="0" borderId="1"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10" fillId="0" borderId="0" xfId="0" applyNumberFormat="1" applyFont="1" applyAlignment="1">
      <alignment horizontal="center" vertical="center" wrapText="1"/>
    </xf>
    <xf numFmtId="4" fontId="19" fillId="0" borderId="0" xfId="0" applyNumberFormat="1" applyFont="1" applyAlignment="1">
      <alignment horizontal="center" vertical="center" wrapText="1"/>
    </xf>
    <xf numFmtId="4" fontId="3" fillId="3" borderId="2"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Fill="1" applyBorder="1" applyAlignment="1">
      <alignment horizontal="left" vertical="center" wrapText="1"/>
    </xf>
    <xf numFmtId="4" fontId="17" fillId="0" borderId="4" xfId="0" applyNumberFormat="1" applyFont="1" applyBorder="1" applyAlignment="1">
      <alignment horizontal="center" vertical="center"/>
    </xf>
    <xf numFmtId="0" fontId="6" fillId="0" borderId="0" xfId="0" applyFont="1" applyAlignment="1">
      <alignment horizontal="left" vertical="center" wrapText="1"/>
    </xf>
    <xf numFmtId="0" fontId="10" fillId="0" borderId="2" xfId="2" applyFont="1" applyFill="1" applyBorder="1" applyAlignment="1">
      <alignment horizontal="center" vertical="center" wrapText="1"/>
    </xf>
    <xf numFmtId="4" fontId="10" fillId="0" borderId="2" xfId="2" applyNumberFormat="1" applyFont="1" applyFill="1" applyBorder="1" applyAlignment="1">
      <alignment horizontal="center" vertical="center" wrapText="1"/>
    </xf>
    <xf numFmtId="0" fontId="2" fillId="0" borderId="0" xfId="2" applyNumberFormat="1" applyFont="1" applyFill="1" applyBorder="1" applyAlignment="1">
      <alignment horizontal="center" vertical="center" wrapText="1"/>
    </xf>
    <xf numFmtId="0" fontId="3" fillId="0" borderId="0" xfId="2" applyFont="1" applyAlignment="1">
      <alignment horizontal="center" vertical="center"/>
    </xf>
    <xf numFmtId="0" fontId="2" fillId="0" borderId="0" xfId="2" applyNumberFormat="1" applyFont="1" applyFill="1" applyBorder="1" applyAlignment="1">
      <alignment horizontal="center" vertical="center"/>
    </xf>
    <xf numFmtId="0" fontId="2" fillId="0" borderId="0" xfId="2" applyNumberFormat="1" applyFont="1" applyFill="1" applyBorder="1" applyAlignment="1">
      <alignment horizontal="left" vertical="center"/>
    </xf>
    <xf numFmtId="44" fontId="2" fillId="0" borderId="0" xfId="3" applyFont="1" applyFill="1" applyBorder="1" applyAlignment="1" applyProtection="1">
      <alignment horizontal="center" vertical="center" wrapText="1"/>
    </xf>
    <xf numFmtId="0" fontId="2" fillId="0" borderId="0" xfId="2" applyFont="1" applyFill="1" applyBorder="1" applyAlignment="1">
      <alignment horizontal="center" vertical="center" wrapText="1"/>
    </xf>
    <xf numFmtId="2" fontId="2" fillId="3" borderId="0" xfId="0" applyNumberFormat="1" applyFont="1" applyFill="1" applyAlignment="1">
      <alignment horizontal="center" vertical="center" wrapText="1"/>
    </xf>
    <xf numFmtId="0" fontId="2" fillId="0" borderId="0" xfId="2" applyFont="1" applyBorder="1" applyAlignment="1">
      <alignment horizontal="center" vertical="center" wrapText="1"/>
    </xf>
    <xf numFmtId="0" fontId="2" fillId="0" borderId="0" xfId="2" applyFont="1" applyFill="1" applyBorder="1" applyAlignment="1">
      <alignment horizontal="center" vertical="center" wrapText="1"/>
    </xf>
    <xf numFmtId="4" fontId="2" fillId="0" borderId="0" xfId="2" applyNumberFormat="1" applyFont="1" applyFill="1" applyBorder="1" applyAlignment="1">
      <alignment horizontal="center" vertical="center" wrapText="1"/>
    </xf>
    <xf numFmtId="0" fontId="2" fillId="0" borderId="0" xfId="2" applyFont="1" applyFill="1" applyBorder="1" applyAlignment="1">
      <alignment horizontal="center" vertical="center"/>
    </xf>
    <xf numFmtId="0" fontId="3" fillId="0" borderId="2" xfId="2" applyFont="1" applyFill="1" applyBorder="1" applyAlignment="1">
      <alignment horizontal="center" vertical="center" wrapText="1"/>
    </xf>
    <xf numFmtId="0" fontId="2" fillId="4" borderId="2" xfId="2" applyFont="1" applyFill="1" applyBorder="1" applyAlignment="1">
      <alignment horizontal="center" vertical="center" wrapText="1"/>
    </xf>
    <xf numFmtId="0" fontId="2" fillId="4" borderId="2" xfId="2" applyFont="1" applyFill="1" applyBorder="1" applyAlignment="1">
      <alignment horizontal="left" vertical="center" wrapText="1"/>
    </xf>
    <xf numFmtId="4" fontId="2" fillId="4" borderId="2" xfId="2" applyNumberFormat="1" applyFont="1" applyFill="1" applyBorder="1" applyAlignment="1">
      <alignment horizontal="center" vertical="center" wrapText="1"/>
    </xf>
    <xf numFmtId="4" fontId="2" fillId="4" borderId="2" xfId="4" applyNumberFormat="1" applyFont="1" applyFill="1" applyBorder="1" applyAlignment="1">
      <alignment horizontal="center" vertical="center" wrapText="1"/>
    </xf>
    <xf numFmtId="0" fontId="2" fillId="5" borderId="2" xfId="2" applyFont="1" applyFill="1" applyBorder="1" applyAlignment="1">
      <alignment horizontal="center" vertical="center"/>
    </xf>
    <xf numFmtId="0" fontId="2" fillId="5" borderId="2" xfId="2" applyFont="1" applyFill="1" applyBorder="1" applyAlignment="1">
      <alignment horizontal="left" vertical="center" wrapText="1"/>
    </xf>
    <xf numFmtId="0" fontId="2" fillId="5" borderId="2" xfId="2" applyFont="1" applyFill="1" applyBorder="1" applyAlignment="1">
      <alignment horizontal="center" vertical="center" wrapText="1"/>
    </xf>
    <xf numFmtId="4" fontId="2" fillId="5" borderId="2" xfId="5" applyNumberFormat="1" applyFont="1" applyFill="1" applyBorder="1" applyAlignment="1">
      <alignment horizontal="center" vertical="center" wrapText="1"/>
    </xf>
    <xf numFmtId="0" fontId="3" fillId="0" borderId="2" xfId="2" applyFont="1" applyFill="1" applyBorder="1" applyAlignment="1">
      <alignment horizontal="left" vertical="center" wrapText="1"/>
    </xf>
    <xf numFmtId="4" fontId="3" fillId="3" borderId="2" xfId="2" applyNumberFormat="1" applyFont="1" applyFill="1" applyBorder="1" applyAlignment="1">
      <alignment horizontal="center" vertical="center" wrapText="1"/>
    </xf>
    <xf numFmtId="4" fontId="3" fillId="3" borderId="2" xfId="5" applyNumberFormat="1" applyFont="1" applyFill="1" applyBorder="1" applyAlignment="1">
      <alignment horizontal="center" vertical="center" wrapText="1"/>
    </xf>
    <xf numFmtId="4" fontId="3" fillId="0" borderId="2" xfId="5" applyNumberFormat="1" applyFont="1" applyFill="1" applyBorder="1" applyAlignment="1">
      <alignment horizontal="center" vertical="center" wrapText="1"/>
    </xf>
    <xf numFmtId="0" fontId="3" fillId="0" borderId="2" xfId="2" applyFont="1" applyFill="1" applyBorder="1" applyAlignment="1">
      <alignment horizontal="center" vertical="center"/>
    </xf>
    <xf numFmtId="16" fontId="3" fillId="0" borderId="2" xfId="2" applyNumberFormat="1" applyFont="1" applyFill="1" applyBorder="1" applyAlignment="1">
      <alignment horizontal="center" vertical="center"/>
    </xf>
    <xf numFmtId="0" fontId="3" fillId="0" borderId="0" xfId="2" applyFont="1" applyFill="1" applyBorder="1" applyAlignment="1">
      <alignment horizontal="center" vertical="center"/>
    </xf>
    <xf numFmtId="4" fontId="3" fillId="0" borderId="0" xfId="2" applyNumberFormat="1" applyFont="1" applyFill="1" applyBorder="1" applyAlignment="1">
      <alignment horizontal="center" vertical="center"/>
    </xf>
    <xf numFmtId="49" fontId="3" fillId="0" borderId="0" xfId="2" applyNumberFormat="1" applyFont="1" applyAlignment="1">
      <alignment horizontal="center" vertical="center"/>
    </xf>
    <xf numFmtId="49" fontId="3" fillId="3"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3" borderId="0" xfId="0" applyFont="1" applyFill="1" applyBorder="1" applyAlignment="1">
      <alignment horizontal="center" vertical="center"/>
    </xf>
    <xf numFmtId="0" fontId="3" fillId="0" borderId="0" xfId="0" applyFont="1" applyBorder="1" applyAlignment="1">
      <alignment horizontal="left" vertical="center" wrapText="1"/>
    </xf>
    <xf numFmtId="0" fontId="3" fillId="3" borderId="0" xfId="0" applyNumberFormat="1" applyFont="1" applyFill="1" applyAlignment="1">
      <alignment horizontal="center" vertical="center"/>
    </xf>
    <xf numFmtId="0" fontId="3" fillId="0" borderId="0" xfId="0" applyFont="1" applyAlignment="1">
      <alignment horizontal="left" vertical="center" wrapText="1"/>
    </xf>
    <xf numFmtId="4" fontId="3" fillId="3" borderId="0" xfId="6" applyNumberFormat="1" applyFont="1" applyFill="1" applyAlignment="1">
      <alignment horizontal="center" vertical="center" wrapText="1"/>
    </xf>
    <xf numFmtId="0" fontId="3" fillId="3" borderId="0" xfId="6" applyFont="1" applyFill="1" applyAlignment="1">
      <alignment horizontal="center" vertical="center" wrapText="1"/>
    </xf>
    <xf numFmtId="0" fontId="21" fillId="3" borderId="0" xfId="6" applyFont="1" applyFill="1" applyAlignment="1">
      <alignment horizontal="center" vertical="center" wrapText="1"/>
    </xf>
    <xf numFmtId="4" fontId="3" fillId="3" borderId="0" xfId="6" applyNumberFormat="1" applyFont="1" applyFill="1" applyAlignment="1">
      <alignment horizontal="center" vertical="center"/>
    </xf>
    <xf numFmtId="49" fontId="3" fillId="3" borderId="0" xfId="6" applyNumberFormat="1" applyFont="1" applyFill="1" applyAlignment="1">
      <alignment horizontal="center" vertical="center"/>
    </xf>
    <xf numFmtId="4" fontId="3" fillId="0" borderId="0" xfId="2" applyNumberFormat="1" applyFont="1" applyAlignment="1">
      <alignment horizontal="center" vertical="center"/>
    </xf>
    <xf numFmtId="0" fontId="2" fillId="0" borderId="0" xfId="2" applyFont="1" applyFill="1" applyBorder="1" applyAlignment="1">
      <alignment horizontal="left" vertical="center" wrapText="1"/>
    </xf>
    <xf numFmtId="0" fontId="3" fillId="0" borderId="2" xfId="0" quotePrefix="1" applyFont="1" applyBorder="1" applyAlignment="1">
      <alignment horizontal="left" vertical="center" wrapText="1"/>
    </xf>
    <xf numFmtId="0" fontId="3" fillId="0" borderId="2" xfId="0" quotePrefix="1" applyFont="1" applyFill="1" applyBorder="1" applyAlignment="1">
      <alignment horizontal="left" vertical="center" wrapText="1"/>
    </xf>
    <xf numFmtId="0" fontId="2" fillId="0" borderId="0" xfId="2" applyFont="1" applyAlignment="1">
      <alignment horizontal="left" vertical="center"/>
    </xf>
    <xf numFmtId="0" fontId="3" fillId="3" borderId="0" xfId="6" applyFont="1" applyFill="1" applyAlignment="1">
      <alignment horizontal="left" vertical="center" wrapText="1"/>
    </xf>
    <xf numFmtId="49" fontId="3" fillId="0" borderId="0" xfId="2" applyNumberFormat="1" applyFont="1" applyFill="1" applyAlignment="1">
      <alignment horizontal="center" vertical="center" wrapText="1"/>
    </xf>
    <xf numFmtId="0" fontId="3" fillId="0" borderId="0" xfId="2" applyFont="1" applyFill="1" applyAlignment="1">
      <alignment horizontal="center" vertical="center"/>
    </xf>
    <xf numFmtId="0" fontId="3" fillId="0" borderId="2" xfId="0" applyNumberFormat="1" applyFont="1" applyFill="1" applyBorder="1" applyAlignment="1">
      <alignment horizontal="center" vertical="center"/>
    </xf>
    <xf numFmtId="0" fontId="3" fillId="0" borderId="2" xfId="0" quotePrefix="1" applyFont="1" applyBorder="1" applyAlignment="1">
      <alignment horizontal="center" vertical="center" wrapText="1"/>
    </xf>
    <xf numFmtId="4" fontId="3" fillId="0" borderId="2" xfId="0" quotePrefix="1" applyNumberFormat="1" applyFont="1" applyBorder="1" applyAlignment="1">
      <alignment horizontal="center" vertical="center" wrapText="1"/>
    </xf>
    <xf numFmtId="0" fontId="3" fillId="0" borderId="2" xfId="0" quotePrefix="1" applyFont="1" applyFill="1" applyBorder="1" applyAlignment="1">
      <alignment horizontal="center" vertical="center" wrapText="1"/>
    </xf>
    <xf numFmtId="4" fontId="3" fillId="0" borderId="2" xfId="0" quotePrefix="1" applyNumberFormat="1" applyFont="1" applyFill="1" applyBorder="1" applyAlignment="1">
      <alignment horizontal="center" vertical="center" wrapText="1"/>
    </xf>
    <xf numFmtId="4" fontId="3" fillId="0" borderId="0" xfId="3" applyNumberFormat="1" applyFont="1" applyFill="1" applyBorder="1" applyAlignment="1" applyProtection="1">
      <alignment horizontal="center" vertical="center"/>
    </xf>
    <xf numFmtId="0" fontId="17" fillId="0" borderId="0" xfId="0" applyNumberFormat="1" applyFont="1" applyFill="1" applyBorder="1" applyAlignment="1">
      <alignment horizontal="left" vertical="center"/>
    </xf>
    <xf numFmtId="0" fontId="15" fillId="0" borderId="0" xfId="0" applyFont="1" applyFill="1" applyAlignment="1">
      <alignment horizontal="center" vertical="center"/>
    </xf>
    <xf numFmtId="4" fontId="3" fillId="0" borderId="0" xfId="2" applyNumberFormat="1" applyFont="1" applyFill="1" applyAlignment="1">
      <alignment horizontal="center" vertical="center" wrapText="1"/>
    </xf>
    <xf numFmtId="4" fontId="3" fillId="0" borderId="0" xfId="2" applyNumberFormat="1" applyFont="1" applyFill="1" applyAlignment="1">
      <alignment horizontal="center" vertical="center"/>
    </xf>
    <xf numFmtId="4" fontId="2" fillId="0" borderId="0" xfId="2" applyNumberFormat="1" applyFont="1" applyFill="1" applyBorder="1" applyAlignment="1">
      <alignment horizontal="center" vertical="center"/>
    </xf>
    <xf numFmtId="0" fontId="22" fillId="0" borderId="0" xfId="0" applyFont="1"/>
    <xf numFmtId="1" fontId="3" fillId="0" borderId="0" xfId="0" applyNumberFormat="1" applyFont="1" applyAlignment="1">
      <alignment horizontal="center" vertical="center" wrapText="1"/>
    </xf>
    <xf numFmtId="4" fontId="3" fillId="0" borderId="0" xfId="0" applyNumberFormat="1"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4" fontId="3" fillId="0" borderId="0" xfId="0" applyNumberFormat="1" applyFont="1" applyAlignment="1">
      <alignment horizontal="center" vertical="center"/>
    </xf>
    <xf numFmtId="0" fontId="6" fillId="5" borderId="0" xfId="2" applyFont="1" applyFill="1"/>
    <xf numFmtId="0" fontId="11" fillId="5" borderId="0" xfId="2" applyFont="1" applyFill="1"/>
    <xf numFmtId="0" fontId="10" fillId="6" borderId="2" xfId="2" applyFont="1" applyFill="1" applyBorder="1" applyAlignment="1">
      <alignment horizontal="center" vertical="center" wrapText="1"/>
    </xf>
    <xf numFmtId="4" fontId="10" fillId="6" borderId="2" xfId="2" applyNumberFormat="1" applyFont="1" applyFill="1" applyBorder="1" applyAlignment="1">
      <alignment horizontal="center" vertical="center"/>
    </xf>
    <xf numFmtId="0" fontId="10" fillId="6" borderId="2" xfId="2" applyFont="1" applyFill="1" applyBorder="1" applyAlignment="1">
      <alignment horizontal="center" vertical="center"/>
    </xf>
    <xf numFmtId="4" fontId="10" fillId="6" borderId="2" xfId="3" applyNumberFormat="1" applyFont="1" applyFill="1" applyBorder="1" applyAlignment="1" applyProtection="1">
      <alignment horizontal="center" vertical="center"/>
    </xf>
    <xf numFmtId="0" fontId="10" fillId="6" borderId="0" xfId="2" applyFont="1" applyFill="1"/>
    <xf numFmtId="4" fontId="23" fillId="0" borderId="0" xfId="2" applyNumberFormat="1" applyFont="1" applyFill="1" applyBorder="1" applyAlignment="1">
      <alignment horizontal="left" wrapText="1"/>
    </xf>
    <xf numFmtId="0" fontId="4" fillId="0" borderId="0" xfId="2" applyFont="1" applyFill="1" applyAlignment="1">
      <alignment horizontal="left"/>
    </xf>
    <xf numFmtId="0" fontId="4" fillId="0" borderId="0" xfId="4" applyFont="1" applyFill="1" applyBorder="1" applyAlignment="1">
      <alignment horizontal="left"/>
    </xf>
    <xf numFmtId="0" fontId="23" fillId="4" borderId="2" xfId="2" applyFont="1" applyFill="1" applyBorder="1" applyAlignment="1">
      <alignment horizontal="left" wrapText="1"/>
    </xf>
    <xf numFmtId="4" fontId="23" fillId="5" borderId="2" xfId="2" applyNumberFormat="1" applyFont="1" applyFill="1" applyBorder="1" applyAlignment="1">
      <alignment horizontal="left" wrapText="1"/>
    </xf>
    <xf numFmtId="0" fontId="4" fillId="0" borderId="2" xfId="0" applyFont="1" applyBorder="1" applyAlignment="1">
      <alignment horizontal="left" wrapText="1"/>
    </xf>
    <xf numFmtId="4" fontId="4" fillId="0" borderId="2" xfId="2" applyNumberFormat="1" applyFont="1" applyFill="1" applyBorder="1" applyAlignment="1">
      <alignment horizontal="left" wrapText="1"/>
    </xf>
    <xf numFmtId="0" fontId="23" fillId="0" borderId="2" xfId="0" applyFont="1" applyFill="1" applyBorder="1" applyAlignment="1">
      <alignment horizontal="left" wrapText="1"/>
    </xf>
    <xf numFmtId="0" fontId="4" fillId="0" borderId="2" xfId="0" applyFont="1" applyFill="1" applyBorder="1" applyAlignment="1">
      <alignment horizontal="left" wrapText="1"/>
    </xf>
    <xf numFmtId="0" fontId="4" fillId="0" borderId="2" xfId="0" applyFont="1" applyFill="1" applyBorder="1" applyAlignment="1">
      <alignment horizontal="left"/>
    </xf>
    <xf numFmtId="4" fontId="10" fillId="6" borderId="2" xfId="2" applyNumberFormat="1" applyFont="1" applyFill="1" applyBorder="1" applyAlignment="1">
      <alignment horizontal="left"/>
    </xf>
    <xf numFmtId="4" fontId="4" fillId="3" borderId="0" xfId="6" applyNumberFormat="1" applyFont="1" applyFill="1" applyAlignment="1">
      <alignment horizontal="left"/>
    </xf>
    <xf numFmtId="4" fontId="4" fillId="0" borderId="0" xfId="0" applyNumberFormat="1" applyFont="1" applyAlignment="1">
      <alignment horizontal="left" wrapText="1"/>
    </xf>
    <xf numFmtId="0" fontId="4" fillId="0" borderId="0" xfId="0" applyFont="1" applyAlignment="1">
      <alignment horizontal="left"/>
    </xf>
    <xf numFmtId="1" fontId="4" fillId="0" borderId="0" xfId="2" applyNumberFormat="1" applyFont="1" applyFill="1" applyAlignment="1">
      <alignment horizontal="center"/>
    </xf>
    <xf numFmtId="4" fontId="13" fillId="3" borderId="2" xfId="0"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0" fillId="0" borderId="2" xfId="2" applyFont="1" applyBorder="1" applyAlignment="1">
      <alignment horizontal="center" vertical="center" wrapText="1"/>
    </xf>
    <xf numFmtId="4" fontId="13" fillId="3" borderId="2" xfId="0" applyNumberFormat="1" applyFont="1" applyFill="1" applyBorder="1" applyAlignment="1">
      <alignment horizontal="center" vertical="center" wrapText="1"/>
    </xf>
    <xf numFmtId="1" fontId="13" fillId="0" borderId="2" xfId="2" applyNumberFormat="1" applyFont="1" applyBorder="1" applyAlignment="1">
      <alignment horizontal="center" vertical="center" wrapText="1"/>
    </xf>
    <xf numFmtId="1" fontId="13" fillId="0" borderId="2" xfId="4" applyNumberFormat="1" applyFont="1" applyBorder="1" applyAlignment="1">
      <alignment horizontal="center" vertical="center" wrapText="1"/>
    </xf>
    <xf numFmtId="4" fontId="12" fillId="0" borderId="0" xfId="2" applyNumberFormat="1" applyFont="1" applyFill="1"/>
    <xf numFmtId="4" fontId="6" fillId="0" borderId="0" xfId="2" applyNumberFormat="1" applyFont="1" applyFill="1"/>
    <xf numFmtId="4" fontId="4" fillId="0" borderId="0" xfId="2" applyNumberFormat="1" applyFont="1" applyFill="1" applyAlignment="1">
      <alignment horizontal="center"/>
    </xf>
    <xf numFmtId="4" fontId="14" fillId="0" borderId="0" xfId="2" applyNumberFormat="1" applyFont="1" applyFill="1"/>
    <xf numFmtId="4" fontId="15" fillId="0" borderId="0" xfId="2" applyNumberFormat="1" applyFont="1" applyFill="1"/>
    <xf numFmtId="4" fontId="22" fillId="0" borderId="0" xfId="0" applyNumberFormat="1" applyFont="1"/>
    <xf numFmtId="4" fontId="11" fillId="0" borderId="0" xfId="0" applyNumberFormat="1" applyFont="1" applyFill="1" applyBorder="1" applyAlignment="1">
      <alignment vertical="center" wrapText="1"/>
    </xf>
    <xf numFmtId="4" fontId="6" fillId="0" borderId="0" xfId="0" applyNumberFormat="1" applyFont="1" applyFill="1" applyBorder="1" applyAlignment="1">
      <alignment vertical="center" wrapText="1"/>
    </xf>
    <xf numFmtId="4" fontId="6" fillId="0" borderId="0" xfId="0" applyNumberFormat="1" applyFont="1" applyBorder="1" applyAlignment="1">
      <alignment vertical="center" wrapText="1"/>
    </xf>
    <xf numFmtId="4" fontId="6" fillId="0" borderId="0" xfId="0" applyNumberFormat="1" applyFont="1" applyFill="1" applyBorder="1" applyAlignment="1">
      <alignment horizontal="left" vertical="center" wrapText="1"/>
    </xf>
    <xf numFmtId="0" fontId="6" fillId="0" borderId="0" xfId="0" applyFont="1" applyFill="1" applyBorder="1" applyAlignment="1">
      <alignment horizontal="left" vertical="top" wrapText="1"/>
    </xf>
    <xf numFmtId="0" fontId="6" fillId="3" borderId="0" xfId="6" applyFont="1" applyFill="1" applyAlignment="1">
      <alignment horizontal="left"/>
    </xf>
    <xf numFmtId="4" fontId="6" fillId="0" borderId="0" xfId="0" applyNumberFormat="1" applyFont="1" applyAlignment="1">
      <alignment horizontal="left" vertical="center" wrapText="1"/>
    </xf>
    <xf numFmtId="4" fontId="6" fillId="0" borderId="0" xfId="0" applyNumberFormat="1" applyFont="1" applyBorder="1" applyAlignment="1">
      <alignment horizontal="left" vertical="center" wrapText="1"/>
    </xf>
    <xf numFmtId="4" fontId="3" fillId="3" borderId="0" xfId="6" applyNumberFormat="1" applyFont="1" applyFill="1" applyAlignment="1">
      <alignment horizontal="left" vertical="center" wrapText="1"/>
    </xf>
    <xf numFmtId="0" fontId="21" fillId="3" borderId="0" xfId="6" applyFont="1" applyFill="1" applyAlignment="1">
      <alignment horizontal="left" vertical="center" wrapText="1"/>
    </xf>
    <xf numFmtId="4" fontId="3" fillId="3" borderId="0" xfId="6" applyNumberFormat="1" applyFont="1" applyFill="1" applyAlignment="1">
      <alignment horizontal="left" vertical="center"/>
    </xf>
    <xf numFmtId="4" fontId="6" fillId="3" borderId="0" xfId="6" applyNumberFormat="1" applyFont="1" applyFill="1" applyAlignment="1">
      <alignment horizontal="left" vertical="center"/>
    </xf>
  </cellXfs>
  <cellStyles count="7">
    <cellStyle name="Денежный 2" xfId="3"/>
    <cellStyle name="Обычный" xfId="0" builtinId="0"/>
    <cellStyle name="Обычный 12 6" xfId="1"/>
    <cellStyle name="Обычный 2" xfId="2"/>
    <cellStyle name="Обычный_ПОЛЫ 1" xfId="4"/>
    <cellStyle name="Обычный_ТК 3 и 6 корпус Расчет стоимости кровля 2 очередь Мурино" xfId="6"/>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475129</xdr:colOff>
      <xdr:row>226</xdr:row>
      <xdr:rowOff>412378</xdr:rowOff>
    </xdr:from>
    <xdr:ext cx="6581171" cy="2097740"/>
    <xdr:pic>
      <xdr:nvPicPr>
        <xdr:cNvPr id="2" name="Рисунок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475129" y="47647413"/>
          <a:ext cx="6581171" cy="20977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475129</xdr:colOff>
      <xdr:row>232</xdr:row>
      <xdr:rowOff>412378</xdr:rowOff>
    </xdr:from>
    <xdr:ext cx="6581171" cy="2097740"/>
    <xdr:pic>
      <xdr:nvPicPr>
        <xdr:cNvPr id="2" name="Рисунок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475129" y="46879138"/>
          <a:ext cx="6581171" cy="209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1050;11%20&#1085;&#1086;&#1074;&#1099;&#1077;%20&#1086;&#1092;&#1077;&#1088;&#1090;&#1099;/&#1048;&#1090;&#1086;&#1075;&#1086;&#1074;&#1099;&#1077;%20&#1086;&#1092;&#1077;&#1088;&#1090;&#1099;/&#1056;&#1072;&#1089;&#1095;&#1077;&#1090;%20&#1041;&#1083;&#1072;&#1075;&#1086;&#1091;&#1089;&#1090;&#1088;&#1086;&#1081;&#1089;&#1090;&#1074;&#1086;%2011%20&#1050;&#1088;&#1072;&#1089;&#1085;&#1086;&#1072;&#1088;&#1084;%20&#1080;&#1079;&#1084;.4.%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лагоустройство"/>
      <sheetName val="расчет"/>
    </sheetNames>
    <sheetDataSet>
      <sheetData sheetId="0"/>
      <sheetData sheetId="1">
        <row r="5">
          <cell r="E5">
            <v>1064.5899999999999</v>
          </cell>
        </row>
        <row r="9">
          <cell r="E9">
            <v>678.77</v>
          </cell>
        </row>
        <row r="13">
          <cell r="E13">
            <v>44.79</v>
          </cell>
        </row>
        <row r="14">
          <cell r="E14">
            <v>565.77</v>
          </cell>
        </row>
        <row r="19">
          <cell r="E19">
            <v>229.85</v>
          </cell>
        </row>
        <row r="20">
          <cell r="E20">
            <v>72.040000000000006</v>
          </cell>
        </row>
        <row r="22">
          <cell r="E22">
            <v>39.83</v>
          </cell>
        </row>
        <row r="23">
          <cell r="E23">
            <v>12.02</v>
          </cell>
        </row>
        <row r="24">
          <cell r="E24">
            <v>17.420000000000002</v>
          </cell>
        </row>
        <row r="25">
          <cell r="E25">
            <v>7.2</v>
          </cell>
        </row>
        <row r="26">
          <cell r="E26">
            <v>3.27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228"/>
  <sheetViews>
    <sheetView view="pageBreakPreview" topLeftCell="A208" zoomScale="85" zoomScaleNormal="145" zoomScaleSheetLayoutView="85" workbookViewId="0">
      <selection activeCell="B226" sqref="B226"/>
    </sheetView>
  </sheetViews>
  <sheetFormatPr defaultColWidth="9.109375" defaultRowHeight="13.8" x14ac:dyDescent="0.3"/>
  <cols>
    <col min="1" max="1" width="8.109375" style="19" customWidth="1"/>
    <col min="2" max="2" width="89.6640625" style="17" customWidth="1"/>
    <col min="3" max="3" width="11.109375" style="1" customWidth="1"/>
    <col min="4" max="4" width="14.109375" style="1" customWidth="1"/>
    <col min="5" max="5" width="10.109375" style="1" customWidth="1"/>
    <col min="6" max="11" width="16.88671875" style="1" customWidth="1"/>
    <col min="12" max="12" width="44.5546875" style="1" customWidth="1"/>
    <col min="13" max="16384" width="9.109375" style="1"/>
  </cols>
  <sheetData>
    <row r="1" spans="1:23" s="55" customFormat="1" ht="15.6" x14ac:dyDescent="0.3">
      <c r="A1" s="51" t="s">
        <v>218</v>
      </c>
      <c r="B1" s="53"/>
      <c r="C1" s="54"/>
      <c r="D1" s="54"/>
      <c r="E1" s="54"/>
      <c r="F1" s="54"/>
      <c r="G1" s="54"/>
      <c r="H1" s="54"/>
      <c r="I1" s="54"/>
      <c r="J1" s="54"/>
      <c r="K1" s="54"/>
      <c r="L1" s="54"/>
    </row>
    <row r="2" spans="1:23" s="55" customFormat="1" ht="15.6" x14ac:dyDescent="0.3">
      <c r="A2" s="52" t="s">
        <v>219</v>
      </c>
      <c r="B2" s="56"/>
      <c r="C2" s="54"/>
      <c r="D2" s="54"/>
      <c r="E2" s="54"/>
      <c r="F2" s="54"/>
      <c r="G2" s="54"/>
      <c r="H2" s="54"/>
      <c r="I2" s="54"/>
      <c r="J2" s="54"/>
      <c r="K2" s="54"/>
      <c r="L2" s="54"/>
    </row>
    <row r="3" spans="1:23" s="55" customFormat="1" ht="15.6" x14ac:dyDescent="0.3">
      <c r="A3" s="51" t="s">
        <v>220</v>
      </c>
      <c r="B3" s="53"/>
      <c r="C3" s="54"/>
      <c r="D3" s="54"/>
      <c r="E3" s="54"/>
      <c r="F3" s="54"/>
      <c r="G3" s="54"/>
      <c r="H3" s="54"/>
      <c r="I3" s="54"/>
      <c r="J3" s="54"/>
      <c r="K3" s="54"/>
      <c r="L3" s="54"/>
    </row>
    <row r="4" spans="1:23" s="55" customFormat="1" ht="15.6" x14ac:dyDescent="0.3">
      <c r="A4" s="51"/>
      <c r="B4" s="53"/>
      <c r="C4" s="54"/>
      <c r="D4" s="54"/>
      <c r="E4" s="54"/>
      <c r="F4" s="54"/>
      <c r="G4" s="54"/>
      <c r="H4" s="54"/>
      <c r="I4" s="54"/>
      <c r="J4" s="54"/>
      <c r="K4" s="54"/>
      <c r="L4" s="54"/>
    </row>
    <row r="5" spans="1:23" ht="28.95" customHeight="1" x14ac:dyDescent="0.3">
      <c r="A5" s="91" t="s">
        <v>0</v>
      </c>
      <c r="B5" s="91"/>
      <c r="C5" s="91"/>
      <c r="D5" s="91"/>
      <c r="E5" s="91"/>
      <c r="F5" s="91"/>
      <c r="G5" s="91"/>
      <c r="H5" s="91"/>
      <c r="I5" s="91"/>
      <c r="J5" s="91"/>
      <c r="K5" s="91"/>
      <c r="L5" s="91"/>
    </row>
    <row r="6" spans="1:23" ht="28.95" customHeight="1" x14ac:dyDescent="0.3">
      <c r="A6" s="92" t="s">
        <v>217</v>
      </c>
      <c r="B6" s="92"/>
      <c r="C6" s="92"/>
      <c r="D6" s="92"/>
      <c r="E6" s="92"/>
      <c r="F6" s="92"/>
      <c r="G6" s="92"/>
      <c r="H6" s="92"/>
      <c r="I6" s="92"/>
      <c r="J6" s="92"/>
      <c r="K6" s="92"/>
      <c r="L6" s="92"/>
    </row>
    <row r="7" spans="1:23" ht="28.95" customHeight="1" x14ac:dyDescent="0.3">
      <c r="A7" s="88" t="s">
        <v>234</v>
      </c>
      <c r="B7" s="88"/>
      <c r="C7" s="88"/>
      <c r="D7" s="88"/>
      <c r="E7" s="88"/>
      <c r="F7" s="88"/>
      <c r="G7" s="88"/>
      <c r="H7" s="88"/>
      <c r="I7" s="88"/>
      <c r="J7" s="88"/>
      <c r="K7" s="88"/>
      <c r="L7" s="88"/>
      <c r="M7" s="57"/>
      <c r="N7" s="57"/>
      <c r="O7" s="57"/>
      <c r="P7" s="57"/>
      <c r="Q7" s="57"/>
      <c r="R7" s="57"/>
      <c r="S7" s="57"/>
      <c r="T7" s="57"/>
      <c r="U7" s="57"/>
      <c r="V7" s="57"/>
      <c r="W7" s="57"/>
    </row>
    <row r="8" spans="1:23" ht="13.2" customHeight="1" x14ac:dyDescent="0.3">
      <c r="A8" s="4"/>
      <c r="B8" s="16"/>
      <c r="C8" s="4"/>
      <c r="D8" s="4"/>
      <c r="E8" s="4"/>
      <c r="F8" s="4"/>
      <c r="G8" s="4"/>
      <c r="H8" s="2"/>
      <c r="I8" s="2"/>
    </row>
    <row r="9" spans="1:23" ht="13.2" customHeight="1" x14ac:dyDescent="0.3">
      <c r="F9" s="20"/>
      <c r="G9" s="20"/>
      <c r="H9" s="20"/>
      <c r="I9" s="20"/>
      <c r="J9" s="20"/>
      <c r="K9" s="20"/>
      <c r="L9" s="2"/>
      <c r="M9" s="2"/>
    </row>
    <row r="10" spans="1:23" ht="18.600000000000001" customHeight="1" x14ac:dyDescent="0.3">
      <c r="F10" s="20"/>
      <c r="G10" s="20"/>
      <c r="H10" s="20"/>
      <c r="I10" s="99" t="s">
        <v>221</v>
      </c>
      <c r="J10" s="99"/>
      <c r="K10" s="99"/>
      <c r="L10" s="99"/>
      <c r="M10" s="2"/>
    </row>
    <row r="11" spans="1:23" ht="28.95" customHeight="1" x14ac:dyDescent="0.3">
      <c r="A11" s="94" t="s">
        <v>1</v>
      </c>
      <c r="B11" s="89" t="s">
        <v>2</v>
      </c>
      <c r="C11" s="89" t="s">
        <v>13</v>
      </c>
      <c r="D11" s="89" t="s">
        <v>10</v>
      </c>
      <c r="E11" s="89" t="s">
        <v>9</v>
      </c>
      <c r="F11" s="93" t="s">
        <v>3</v>
      </c>
      <c r="G11" s="93"/>
      <c r="H11" s="93"/>
      <c r="I11" s="93" t="s">
        <v>4</v>
      </c>
      <c r="J11" s="93"/>
      <c r="K11" s="93"/>
      <c r="L11" s="30" t="s">
        <v>5</v>
      </c>
    </row>
    <row r="12" spans="1:23" ht="28.95" customHeight="1" x14ac:dyDescent="0.3">
      <c r="A12" s="95"/>
      <c r="B12" s="90"/>
      <c r="C12" s="90"/>
      <c r="D12" s="90"/>
      <c r="E12" s="90"/>
      <c r="F12" s="50" t="s">
        <v>6</v>
      </c>
      <c r="G12" s="50" t="s">
        <v>7</v>
      </c>
      <c r="H12" s="50" t="s">
        <v>8</v>
      </c>
      <c r="I12" s="50" t="s">
        <v>6</v>
      </c>
      <c r="J12" s="50" t="s">
        <v>7</v>
      </c>
      <c r="K12" s="50" t="s">
        <v>8</v>
      </c>
      <c r="L12" s="33"/>
    </row>
    <row r="13" spans="1:23" s="29" customFormat="1" ht="13.95" customHeight="1" x14ac:dyDescent="0.3">
      <c r="A13" s="28"/>
      <c r="B13" s="31" t="s">
        <v>32</v>
      </c>
      <c r="C13" s="28"/>
      <c r="D13" s="28"/>
      <c r="E13" s="28"/>
      <c r="F13" s="28"/>
      <c r="G13" s="28"/>
      <c r="H13" s="48"/>
      <c r="I13" s="48"/>
      <c r="J13" s="48"/>
      <c r="K13" s="48"/>
      <c r="L13" s="28"/>
    </row>
    <row r="14" spans="1:23" s="3" customFormat="1" x14ac:dyDescent="0.3">
      <c r="A14" s="21">
        <v>1</v>
      </c>
      <c r="B14" s="18" t="s">
        <v>20</v>
      </c>
      <c r="C14" s="21"/>
      <c r="D14" s="21" t="s">
        <v>11</v>
      </c>
      <c r="E14" s="42">
        <v>1064.5899999999999</v>
      </c>
      <c r="F14" s="5"/>
      <c r="G14" s="5"/>
      <c r="H14" s="6">
        <f>F14+G14</f>
        <v>0</v>
      </c>
      <c r="I14" s="6">
        <f>E14*F14</f>
        <v>0</v>
      </c>
      <c r="J14" s="6">
        <f>E14*G14</f>
        <v>0</v>
      </c>
      <c r="K14" s="6">
        <f>J14+I14</f>
        <v>0</v>
      </c>
      <c r="L14" s="5"/>
    </row>
    <row r="15" spans="1:23" s="3" customFormat="1" x14ac:dyDescent="0.3">
      <c r="A15" s="21">
        <v>2</v>
      </c>
      <c r="B15" s="18" t="s">
        <v>21</v>
      </c>
      <c r="C15" s="21" t="s">
        <v>15</v>
      </c>
      <c r="D15" s="21" t="s">
        <v>11</v>
      </c>
      <c r="E15" s="42">
        <v>1064.5899999999999</v>
      </c>
      <c r="F15" s="5"/>
      <c r="G15" s="5"/>
      <c r="H15" s="6">
        <f t="shared" ref="H15:H78" si="0">F15+G15</f>
        <v>0</v>
      </c>
      <c r="I15" s="6">
        <f t="shared" ref="I15:I78" si="1">E15*F15</f>
        <v>0</v>
      </c>
      <c r="J15" s="6">
        <f t="shared" ref="J15:J78" si="2">E15*G15</f>
        <v>0</v>
      </c>
      <c r="K15" s="6">
        <f t="shared" ref="K15:K78" si="3">J15+I15</f>
        <v>0</v>
      </c>
      <c r="L15" s="5"/>
    </row>
    <row r="16" spans="1:23" s="3" customFormat="1" ht="27.6" x14ac:dyDescent="0.3">
      <c r="A16" s="21">
        <v>3</v>
      </c>
      <c r="B16" s="18" t="s">
        <v>22</v>
      </c>
      <c r="C16" s="21" t="s">
        <v>15</v>
      </c>
      <c r="D16" s="21" t="s">
        <v>11</v>
      </c>
      <c r="E16" s="42">
        <v>1064.5899999999999</v>
      </c>
      <c r="F16" s="5"/>
      <c r="G16" s="5"/>
      <c r="H16" s="6">
        <f t="shared" si="0"/>
        <v>0</v>
      </c>
      <c r="I16" s="6">
        <f t="shared" si="1"/>
        <v>0</v>
      </c>
      <c r="J16" s="6">
        <f t="shared" si="2"/>
        <v>0</v>
      </c>
      <c r="K16" s="6">
        <f t="shared" si="3"/>
        <v>0</v>
      </c>
      <c r="L16" s="5"/>
    </row>
    <row r="17" spans="1:12" s="3" customFormat="1" x14ac:dyDescent="0.3">
      <c r="A17" s="21">
        <v>4</v>
      </c>
      <c r="B17" s="18" t="s">
        <v>20</v>
      </c>
      <c r="C17" s="21"/>
      <c r="D17" s="21" t="s">
        <v>11</v>
      </c>
      <c r="E17" s="42">
        <v>1064.5899999999999</v>
      </c>
      <c r="F17" s="5"/>
      <c r="G17" s="5"/>
      <c r="H17" s="6">
        <f t="shared" si="0"/>
        <v>0</v>
      </c>
      <c r="I17" s="6">
        <f t="shared" si="1"/>
        <v>0</v>
      </c>
      <c r="J17" s="6">
        <f t="shared" si="2"/>
        <v>0</v>
      </c>
      <c r="K17" s="6">
        <f t="shared" si="3"/>
        <v>0</v>
      </c>
      <c r="L17" s="5"/>
    </row>
    <row r="18" spans="1:12" s="3" customFormat="1" x14ac:dyDescent="0.3">
      <c r="A18" s="21">
        <v>5</v>
      </c>
      <c r="B18" s="18" t="s">
        <v>23</v>
      </c>
      <c r="C18" s="21" t="s">
        <v>17</v>
      </c>
      <c r="D18" s="21" t="s">
        <v>11</v>
      </c>
      <c r="E18" s="42">
        <v>1064.5899999999999</v>
      </c>
      <c r="F18" s="5"/>
      <c r="G18" s="5"/>
      <c r="H18" s="6">
        <f t="shared" si="0"/>
        <v>0</v>
      </c>
      <c r="I18" s="6">
        <f t="shared" si="1"/>
        <v>0</v>
      </c>
      <c r="J18" s="6">
        <f t="shared" si="2"/>
        <v>0</v>
      </c>
      <c r="K18" s="6">
        <f t="shared" si="3"/>
        <v>0</v>
      </c>
      <c r="L18" s="5"/>
    </row>
    <row r="19" spans="1:12" s="3" customFormat="1" x14ac:dyDescent="0.3">
      <c r="A19" s="21">
        <v>6</v>
      </c>
      <c r="B19" s="18" t="s">
        <v>24</v>
      </c>
      <c r="C19" s="21"/>
      <c r="D19" s="21" t="s">
        <v>11</v>
      </c>
      <c r="E19" s="42">
        <v>1064.5899999999999</v>
      </c>
      <c r="F19" s="5"/>
      <c r="G19" s="5"/>
      <c r="H19" s="6">
        <f t="shared" si="0"/>
        <v>0</v>
      </c>
      <c r="I19" s="6">
        <f t="shared" si="1"/>
        <v>0</v>
      </c>
      <c r="J19" s="6">
        <f t="shared" si="2"/>
        <v>0</v>
      </c>
      <c r="K19" s="6">
        <f t="shared" si="3"/>
        <v>0</v>
      </c>
      <c r="L19" s="5"/>
    </row>
    <row r="20" spans="1:12" s="3" customFormat="1" x14ac:dyDescent="0.3">
      <c r="A20" s="21">
        <v>7</v>
      </c>
      <c r="B20" s="18" t="s">
        <v>25</v>
      </c>
      <c r="C20" s="21"/>
      <c r="D20" s="21" t="s">
        <v>11</v>
      </c>
      <c r="E20" s="42">
        <v>1064.5899999999999</v>
      </c>
      <c r="F20" s="5"/>
      <c r="G20" s="5"/>
      <c r="H20" s="6">
        <f t="shared" si="0"/>
        <v>0</v>
      </c>
      <c r="I20" s="6">
        <f t="shared" si="1"/>
        <v>0</v>
      </c>
      <c r="J20" s="6">
        <f t="shared" si="2"/>
        <v>0</v>
      </c>
      <c r="K20" s="6">
        <f t="shared" si="3"/>
        <v>0</v>
      </c>
      <c r="L20" s="5"/>
    </row>
    <row r="21" spans="1:12" s="3" customFormat="1" x14ac:dyDescent="0.3">
      <c r="A21" s="21">
        <v>8</v>
      </c>
      <c r="B21" s="18" t="s">
        <v>26</v>
      </c>
      <c r="C21" s="21" t="s">
        <v>30</v>
      </c>
      <c r="D21" s="21" t="s">
        <v>11</v>
      </c>
      <c r="E21" s="42">
        <v>1064.5899999999999</v>
      </c>
      <c r="F21" s="5"/>
      <c r="G21" s="5"/>
      <c r="H21" s="6">
        <f t="shared" si="0"/>
        <v>0</v>
      </c>
      <c r="I21" s="6">
        <f t="shared" si="1"/>
        <v>0</v>
      </c>
      <c r="J21" s="6">
        <f t="shared" si="2"/>
        <v>0</v>
      </c>
      <c r="K21" s="6">
        <f t="shared" si="3"/>
        <v>0</v>
      </c>
      <c r="L21" s="5"/>
    </row>
    <row r="22" spans="1:12" s="3" customFormat="1" x14ac:dyDescent="0.3">
      <c r="A22" s="21">
        <v>9</v>
      </c>
      <c r="B22" s="18" t="s">
        <v>27</v>
      </c>
      <c r="C22" s="21" t="s">
        <v>31</v>
      </c>
      <c r="D22" s="21" t="s">
        <v>11</v>
      </c>
      <c r="E22" s="42">
        <v>1064.5899999999999</v>
      </c>
      <c r="F22" s="5"/>
      <c r="G22" s="5"/>
      <c r="H22" s="6">
        <f t="shared" si="0"/>
        <v>0</v>
      </c>
      <c r="I22" s="6">
        <f t="shared" si="1"/>
        <v>0</v>
      </c>
      <c r="J22" s="6">
        <f t="shared" si="2"/>
        <v>0</v>
      </c>
      <c r="K22" s="6">
        <f t="shared" si="3"/>
        <v>0</v>
      </c>
      <c r="L22" s="5"/>
    </row>
    <row r="23" spans="1:12" s="3" customFormat="1" x14ac:dyDescent="0.3">
      <c r="A23" s="21">
        <v>10</v>
      </c>
      <c r="B23" s="18" t="s">
        <v>28</v>
      </c>
      <c r="C23" s="21" t="s">
        <v>18</v>
      </c>
      <c r="D23" s="21" t="s">
        <v>11</v>
      </c>
      <c r="E23" s="42">
        <v>1064.5899999999999</v>
      </c>
      <c r="F23" s="5"/>
      <c r="G23" s="5"/>
      <c r="H23" s="6">
        <f t="shared" si="0"/>
        <v>0</v>
      </c>
      <c r="I23" s="6">
        <f t="shared" si="1"/>
        <v>0</v>
      </c>
      <c r="J23" s="6">
        <f t="shared" si="2"/>
        <v>0</v>
      </c>
      <c r="K23" s="6">
        <f t="shared" si="3"/>
        <v>0</v>
      </c>
      <c r="L23" s="5"/>
    </row>
    <row r="24" spans="1:12" s="3" customFormat="1" x14ac:dyDescent="0.3">
      <c r="A24" s="21">
        <v>11</v>
      </c>
      <c r="B24" s="18" t="s">
        <v>29</v>
      </c>
      <c r="C24" s="21"/>
      <c r="D24" s="21" t="s">
        <v>11</v>
      </c>
      <c r="E24" s="42">
        <v>1064.5899999999999</v>
      </c>
      <c r="F24" s="5"/>
      <c r="G24" s="5"/>
      <c r="H24" s="6">
        <f t="shared" si="0"/>
        <v>0</v>
      </c>
      <c r="I24" s="6">
        <f t="shared" si="1"/>
        <v>0</v>
      </c>
      <c r="J24" s="6">
        <f t="shared" si="2"/>
        <v>0</v>
      </c>
      <c r="K24" s="6">
        <f t="shared" si="3"/>
        <v>0</v>
      </c>
      <c r="L24" s="5"/>
    </row>
    <row r="25" spans="1:12" s="36" customFormat="1" ht="13.95" customHeight="1" x14ac:dyDescent="0.3">
      <c r="A25" s="34"/>
      <c r="B25" s="35" t="s">
        <v>63</v>
      </c>
      <c r="C25" s="34"/>
      <c r="D25" s="34"/>
      <c r="E25" s="40"/>
      <c r="F25" s="28"/>
      <c r="G25" s="28"/>
      <c r="H25" s="48"/>
      <c r="I25" s="48"/>
      <c r="J25" s="48"/>
      <c r="K25" s="48"/>
      <c r="L25" s="28"/>
    </row>
    <row r="26" spans="1:12" s="3" customFormat="1" x14ac:dyDescent="0.3">
      <c r="A26" s="21">
        <v>12</v>
      </c>
      <c r="B26" s="18" t="s">
        <v>37</v>
      </c>
      <c r="C26" s="21"/>
      <c r="D26" s="21" t="s">
        <v>11</v>
      </c>
      <c r="E26" s="42">
        <v>117.10489999999999</v>
      </c>
      <c r="F26" s="5"/>
      <c r="G26" s="5"/>
      <c r="H26" s="6">
        <f t="shared" si="0"/>
        <v>0</v>
      </c>
      <c r="I26" s="6">
        <f t="shared" si="1"/>
        <v>0</v>
      </c>
      <c r="J26" s="6">
        <f t="shared" si="2"/>
        <v>0</v>
      </c>
      <c r="K26" s="6">
        <f t="shared" si="3"/>
        <v>0</v>
      </c>
      <c r="L26" s="5"/>
    </row>
    <row r="27" spans="1:12" s="3" customFormat="1" x14ac:dyDescent="0.3">
      <c r="A27" s="21">
        <v>13</v>
      </c>
      <c r="B27" s="18" t="s">
        <v>23</v>
      </c>
      <c r="C27" s="21"/>
      <c r="D27" s="21" t="s">
        <v>11</v>
      </c>
      <c r="E27" s="42">
        <v>117.10489999999999</v>
      </c>
      <c r="F27" s="5"/>
      <c r="G27" s="5"/>
      <c r="H27" s="6">
        <f t="shared" si="0"/>
        <v>0</v>
      </c>
      <c r="I27" s="6">
        <f t="shared" si="1"/>
        <v>0</v>
      </c>
      <c r="J27" s="6">
        <f t="shared" si="2"/>
        <v>0</v>
      </c>
      <c r="K27" s="6">
        <f t="shared" si="3"/>
        <v>0</v>
      </c>
      <c r="L27" s="5"/>
    </row>
    <row r="28" spans="1:12" s="3" customFormat="1" x14ac:dyDescent="0.3">
      <c r="A28" s="21">
        <v>14</v>
      </c>
      <c r="B28" s="18" t="s">
        <v>24</v>
      </c>
      <c r="C28" s="21"/>
      <c r="D28" s="21" t="s">
        <v>11</v>
      </c>
      <c r="E28" s="42">
        <v>117.10489999999999</v>
      </c>
      <c r="F28" s="5"/>
      <c r="G28" s="5"/>
      <c r="H28" s="6">
        <f t="shared" si="0"/>
        <v>0</v>
      </c>
      <c r="I28" s="6">
        <f t="shared" si="1"/>
        <v>0</v>
      </c>
      <c r="J28" s="6">
        <f t="shared" si="2"/>
        <v>0</v>
      </c>
      <c r="K28" s="6">
        <f t="shared" si="3"/>
        <v>0</v>
      </c>
      <c r="L28" s="5"/>
    </row>
    <row r="29" spans="1:12" s="3" customFormat="1" x14ac:dyDescent="0.3">
      <c r="A29" s="21">
        <v>15</v>
      </c>
      <c r="B29" s="18" t="s">
        <v>25</v>
      </c>
      <c r="C29" s="21"/>
      <c r="D29" s="21" t="s">
        <v>11</v>
      </c>
      <c r="E29" s="42">
        <v>117.10489999999999</v>
      </c>
      <c r="F29" s="5"/>
      <c r="G29" s="5"/>
      <c r="H29" s="6">
        <f t="shared" si="0"/>
        <v>0</v>
      </c>
      <c r="I29" s="6">
        <f t="shared" si="1"/>
        <v>0</v>
      </c>
      <c r="J29" s="6">
        <f t="shared" si="2"/>
        <v>0</v>
      </c>
      <c r="K29" s="6">
        <f t="shared" si="3"/>
        <v>0</v>
      </c>
      <c r="L29" s="5"/>
    </row>
    <row r="30" spans="1:12" s="3" customFormat="1" x14ac:dyDescent="0.3">
      <c r="A30" s="21">
        <v>16</v>
      </c>
      <c r="B30" s="18" t="s">
        <v>61</v>
      </c>
      <c r="C30" s="21"/>
      <c r="D30" s="21" t="s">
        <v>62</v>
      </c>
      <c r="E30" s="42">
        <v>468.41959999999995</v>
      </c>
      <c r="F30" s="5"/>
      <c r="G30" s="5"/>
      <c r="H30" s="6">
        <f t="shared" si="0"/>
        <v>0</v>
      </c>
      <c r="I30" s="6">
        <f t="shared" si="1"/>
        <v>0</v>
      </c>
      <c r="J30" s="6">
        <f t="shared" si="2"/>
        <v>0</v>
      </c>
      <c r="K30" s="6">
        <f t="shared" si="3"/>
        <v>0</v>
      </c>
      <c r="L30" s="5"/>
    </row>
    <row r="31" spans="1:12" s="3" customFormat="1" x14ac:dyDescent="0.3">
      <c r="A31" s="21">
        <v>17</v>
      </c>
      <c r="B31" s="18" t="s">
        <v>20</v>
      </c>
      <c r="C31" s="21"/>
      <c r="D31" s="21" t="s">
        <v>11</v>
      </c>
      <c r="E31" s="42">
        <v>117.10489999999999</v>
      </c>
      <c r="F31" s="5"/>
      <c r="G31" s="5"/>
      <c r="H31" s="6">
        <f t="shared" si="0"/>
        <v>0</v>
      </c>
      <c r="I31" s="6">
        <f t="shared" si="1"/>
        <v>0</v>
      </c>
      <c r="J31" s="6">
        <f t="shared" si="2"/>
        <v>0</v>
      </c>
      <c r="K31" s="6">
        <f t="shared" si="3"/>
        <v>0</v>
      </c>
      <c r="L31" s="5"/>
    </row>
    <row r="32" spans="1:12" s="36" customFormat="1" ht="13.95" customHeight="1" x14ac:dyDescent="0.3">
      <c r="A32" s="34"/>
      <c r="B32" s="35" t="s">
        <v>33</v>
      </c>
      <c r="C32" s="34"/>
      <c r="D32" s="34"/>
      <c r="E32" s="40"/>
      <c r="F32" s="28"/>
      <c r="G32" s="28"/>
      <c r="H32" s="48"/>
      <c r="I32" s="48"/>
      <c r="J32" s="48"/>
      <c r="K32" s="48"/>
      <c r="L32" s="28"/>
    </row>
    <row r="33" spans="1:12" s="3" customFormat="1" x14ac:dyDescent="0.3">
      <c r="A33" s="21">
        <v>18</v>
      </c>
      <c r="B33" s="18" t="s">
        <v>20</v>
      </c>
      <c r="C33" s="21"/>
      <c r="D33" s="21" t="s">
        <v>11</v>
      </c>
      <c r="E33" s="42">
        <v>678.77</v>
      </c>
      <c r="F33" s="5"/>
      <c r="G33" s="5"/>
      <c r="H33" s="6">
        <f t="shared" si="0"/>
        <v>0</v>
      </c>
      <c r="I33" s="6">
        <f t="shared" si="1"/>
        <v>0</v>
      </c>
      <c r="J33" s="6">
        <f t="shared" si="2"/>
        <v>0</v>
      </c>
      <c r="K33" s="6">
        <f t="shared" si="3"/>
        <v>0</v>
      </c>
      <c r="L33" s="5"/>
    </row>
    <row r="34" spans="1:12" s="3" customFormat="1" x14ac:dyDescent="0.3">
      <c r="A34" s="21">
        <v>19</v>
      </c>
      <c r="B34" s="18" t="s">
        <v>21</v>
      </c>
      <c r="C34" s="21" t="s">
        <v>15</v>
      </c>
      <c r="D34" s="21" t="s">
        <v>11</v>
      </c>
      <c r="E34" s="42">
        <v>678.77</v>
      </c>
      <c r="F34" s="5"/>
      <c r="G34" s="5"/>
      <c r="H34" s="6">
        <f t="shared" si="0"/>
        <v>0</v>
      </c>
      <c r="I34" s="6">
        <f t="shared" si="1"/>
        <v>0</v>
      </c>
      <c r="J34" s="6">
        <f t="shared" si="2"/>
        <v>0</v>
      </c>
      <c r="K34" s="6">
        <f t="shared" si="3"/>
        <v>0</v>
      </c>
      <c r="L34" s="5"/>
    </row>
    <row r="35" spans="1:12" s="3" customFormat="1" ht="27.6" x14ac:dyDescent="0.3">
      <c r="A35" s="21">
        <v>20</v>
      </c>
      <c r="B35" s="18" t="s">
        <v>22</v>
      </c>
      <c r="C35" s="21" t="s">
        <v>15</v>
      </c>
      <c r="D35" s="21" t="s">
        <v>11</v>
      </c>
      <c r="E35" s="42">
        <v>678.77</v>
      </c>
      <c r="F35" s="5"/>
      <c r="G35" s="5"/>
      <c r="H35" s="6">
        <f t="shared" si="0"/>
        <v>0</v>
      </c>
      <c r="I35" s="6">
        <f t="shared" si="1"/>
        <v>0</v>
      </c>
      <c r="J35" s="6">
        <f t="shared" si="2"/>
        <v>0</v>
      </c>
      <c r="K35" s="6">
        <f t="shared" si="3"/>
        <v>0</v>
      </c>
      <c r="L35" s="5"/>
    </row>
    <row r="36" spans="1:12" s="3" customFormat="1" x14ac:dyDescent="0.3">
      <c r="A36" s="21">
        <v>21</v>
      </c>
      <c r="B36" s="18" t="s">
        <v>20</v>
      </c>
      <c r="C36" s="21"/>
      <c r="D36" s="21" t="s">
        <v>11</v>
      </c>
      <c r="E36" s="42">
        <v>678.77</v>
      </c>
      <c r="F36" s="5"/>
      <c r="G36" s="5"/>
      <c r="H36" s="6">
        <f t="shared" si="0"/>
        <v>0</v>
      </c>
      <c r="I36" s="6">
        <f t="shared" si="1"/>
        <v>0</v>
      </c>
      <c r="J36" s="6">
        <f t="shared" si="2"/>
        <v>0</v>
      </c>
      <c r="K36" s="6">
        <f t="shared" si="3"/>
        <v>0</v>
      </c>
      <c r="L36" s="5"/>
    </row>
    <row r="37" spans="1:12" s="3" customFormat="1" x14ac:dyDescent="0.3">
      <c r="A37" s="21">
        <v>22</v>
      </c>
      <c r="B37" s="18" t="s">
        <v>23</v>
      </c>
      <c r="C37" s="21" t="s">
        <v>17</v>
      </c>
      <c r="D37" s="21" t="s">
        <v>11</v>
      </c>
      <c r="E37" s="42">
        <v>678.77</v>
      </c>
      <c r="F37" s="5"/>
      <c r="G37" s="5"/>
      <c r="H37" s="6">
        <f t="shared" si="0"/>
        <v>0</v>
      </c>
      <c r="I37" s="6">
        <f t="shared" si="1"/>
        <v>0</v>
      </c>
      <c r="J37" s="6">
        <f t="shared" si="2"/>
        <v>0</v>
      </c>
      <c r="K37" s="6">
        <f t="shared" si="3"/>
        <v>0</v>
      </c>
      <c r="L37" s="5"/>
    </row>
    <row r="38" spans="1:12" s="3" customFormat="1" x14ac:dyDescent="0.3">
      <c r="A38" s="21">
        <v>23</v>
      </c>
      <c r="B38" s="18" t="s">
        <v>24</v>
      </c>
      <c r="C38" s="21"/>
      <c r="D38" s="21" t="s">
        <v>11</v>
      </c>
      <c r="E38" s="42">
        <v>678.77</v>
      </c>
      <c r="F38" s="5"/>
      <c r="G38" s="5"/>
      <c r="H38" s="6">
        <f t="shared" si="0"/>
        <v>0</v>
      </c>
      <c r="I38" s="6">
        <f t="shared" si="1"/>
        <v>0</v>
      </c>
      <c r="J38" s="6">
        <f t="shared" si="2"/>
        <v>0</v>
      </c>
      <c r="K38" s="6">
        <f t="shared" si="3"/>
        <v>0</v>
      </c>
      <c r="L38" s="5"/>
    </row>
    <row r="39" spans="1:12" s="3" customFormat="1" x14ac:dyDescent="0.3">
      <c r="A39" s="21">
        <v>24</v>
      </c>
      <c r="B39" s="18" t="s">
        <v>25</v>
      </c>
      <c r="C39" s="21"/>
      <c r="D39" s="21" t="s">
        <v>11</v>
      </c>
      <c r="E39" s="42">
        <v>678.77</v>
      </c>
      <c r="F39" s="5"/>
      <c r="G39" s="5"/>
      <c r="H39" s="6">
        <f t="shared" si="0"/>
        <v>0</v>
      </c>
      <c r="I39" s="6">
        <f t="shared" si="1"/>
        <v>0</v>
      </c>
      <c r="J39" s="6">
        <f t="shared" si="2"/>
        <v>0</v>
      </c>
      <c r="K39" s="6">
        <f t="shared" si="3"/>
        <v>0</v>
      </c>
      <c r="L39" s="5"/>
    </row>
    <row r="40" spans="1:12" s="3" customFormat="1" x14ac:dyDescent="0.3">
      <c r="A40" s="21">
        <v>25</v>
      </c>
      <c r="B40" s="18" t="s">
        <v>26</v>
      </c>
      <c r="C40" s="21" t="s">
        <v>30</v>
      </c>
      <c r="D40" s="21" t="s">
        <v>11</v>
      </c>
      <c r="E40" s="42">
        <v>678.77</v>
      </c>
      <c r="F40" s="5"/>
      <c r="G40" s="5"/>
      <c r="H40" s="6">
        <f t="shared" si="0"/>
        <v>0</v>
      </c>
      <c r="I40" s="6">
        <f t="shared" si="1"/>
        <v>0</v>
      </c>
      <c r="J40" s="6">
        <f t="shared" si="2"/>
        <v>0</v>
      </c>
      <c r="K40" s="6">
        <f t="shared" si="3"/>
        <v>0</v>
      </c>
      <c r="L40" s="5"/>
    </row>
    <row r="41" spans="1:12" s="3" customFormat="1" x14ac:dyDescent="0.3">
      <c r="A41" s="21">
        <v>26</v>
      </c>
      <c r="B41" s="18" t="s">
        <v>27</v>
      </c>
      <c r="C41" s="21" t="s">
        <v>34</v>
      </c>
      <c r="D41" s="21" t="s">
        <v>11</v>
      </c>
      <c r="E41" s="42">
        <v>678.77</v>
      </c>
      <c r="F41" s="5"/>
      <c r="G41" s="5"/>
      <c r="H41" s="6">
        <f t="shared" si="0"/>
        <v>0</v>
      </c>
      <c r="I41" s="6">
        <f t="shared" si="1"/>
        <v>0</v>
      </c>
      <c r="J41" s="6">
        <f t="shared" si="2"/>
        <v>0</v>
      </c>
      <c r="K41" s="6">
        <f t="shared" si="3"/>
        <v>0</v>
      </c>
      <c r="L41" s="5"/>
    </row>
    <row r="42" spans="1:12" s="3" customFormat="1" x14ac:dyDescent="0.3">
      <c r="A42" s="21">
        <v>27</v>
      </c>
      <c r="B42" s="18" t="s">
        <v>28</v>
      </c>
      <c r="C42" s="21" t="s">
        <v>18</v>
      </c>
      <c r="D42" s="21" t="s">
        <v>11</v>
      </c>
      <c r="E42" s="42">
        <v>678.77</v>
      </c>
      <c r="F42" s="5"/>
      <c r="G42" s="5"/>
      <c r="H42" s="6">
        <f t="shared" si="0"/>
        <v>0</v>
      </c>
      <c r="I42" s="6">
        <f t="shared" si="1"/>
        <v>0</v>
      </c>
      <c r="J42" s="6">
        <f t="shared" si="2"/>
        <v>0</v>
      </c>
      <c r="K42" s="6">
        <f t="shared" si="3"/>
        <v>0</v>
      </c>
      <c r="L42" s="5"/>
    </row>
    <row r="43" spans="1:12" s="3" customFormat="1" x14ac:dyDescent="0.3">
      <c r="A43" s="21">
        <v>28</v>
      </c>
      <c r="B43" s="18" t="s">
        <v>29</v>
      </c>
      <c r="C43" s="21"/>
      <c r="D43" s="21" t="s">
        <v>11</v>
      </c>
      <c r="E43" s="42">
        <v>678.77</v>
      </c>
      <c r="F43" s="5"/>
      <c r="G43" s="5"/>
      <c r="H43" s="6">
        <f t="shared" si="0"/>
        <v>0</v>
      </c>
      <c r="I43" s="6">
        <f t="shared" si="1"/>
        <v>0</v>
      </c>
      <c r="J43" s="6">
        <f t="shared" si="2"/>
        <v>0</v>
      </c>
      <c r="K43" s="6">
        <f t="shared" si="3"/>
        <v>0</v>
      </c>
      <c r="L43" s="5"/>
    </row>
    <row r="44" spans="1:12" s="36" customFormat="1" ht="13.95" customHeight="1" x14ac:dyDescent="0.3">
      <c r="A44" s="34"/>
      <c r="B44" s="35" t="s">
        <v>64</v>
      </c>
      <c r="C44" s="34"/>
      <c r="D44" s="34"/>
      <c r="E44" s="40"/>
      <c r="F44" s="28"/>
      <c r="G44" s="28"/>
      <c r="H44" s="48"/>
      <c r="I44" s="48"/>
      <c r="J44" s="48"/>
      <c r="K44" s="48"/>
      <c r="L44" s="28"/>
    </row>
    <row r="45" spans="1:12" s="3" customFormat="1" x14ac:dyDescent="0.3">
      <c r="A45" s="21">
        <v>29</v>
      </c>
      <c r="B45" s="18" t="s">
        <v>37</v>
      </c>
      <c r="C45" s="21"/>
      <c r="D45" s="21" t="s">
        <v>11</v>
      </c>
      <c r="E45" s="42">
        <v>74.664699999999996</v>
      </c>
      <c r="F45" s="5"/>
      <c r="G45" s="5"/>
      <c r="H45" s="6">
        <f t="shared" si="0"/>
        <v>0</v>
      </c>
      <c r="I45" s="6">
        <f t="shared" si="1"/>
        <v>0</v>
      </c>
      <c r="J45" s="6">
        <f t="shared" si="2"/>
        <v>0</v>
      </c>
      <c r="K45" s="6">
        <f t="shared" si="3"/>
        <v>0</v>
      </c>
      <c r="L45" s="5"/>
    </row>
    <row r="46" spans="1:12" s="3" customFormat="1" x14ac:dyDescent="0.3">
      <c r="A46" s="21">
        <v>30</v>
      </c>
      <c r="B46" s="18" t="s">
        <v>23</v>
      </c>
      <c r="C46" s="21"/>
      <c r="D46" s="21" t="s">
        <v>11</v>
      </c>
      <c r="E46" s="42">
        <v>74.664699999999996</v>
      </c>
      <c r="F46" s="5"/>
      <c r="G46" s="5"/>
      <c r="H46" s="6">
        <f t="shared" si="0"/>
        <v>0</v>
      </c>
      <c r="I46" s="6">
        <f t="shared" si="1"/>
        <v>0</v>
      </c>
      <c r="J46" s="6">
        <f t="shared" si="2"/>
        <v>0</v>
      </c>
      <c r="K46" s="6">
        <f t="shared" si="3"/>
        <v>0</v>
      </c>
      <c r="L46" s="5"/>
    </row>
    <row r="47" spans="1:12" s="3" customFormat="1" x14ac:dyDescent="0.3">
      <c r="A47" s="21">
        <v>31</v>
      </c>
      <c r="B47" s="18" t="s">
        <v>24</v>
      </c>
      <c r="C47" s="21"/>
      <c r="D47" s="21" t="s">
        <v>11</v>
      </c>
      <c r="E47" s="42">
        <v>74.664699999999996</v>
      </c>
      <c r="F47" s="5"/>
      <c r="G47" s="5"/>
      <c r="H47" s="6">
        <f t="shared" si="0"/>
        <v>0</v>
      </c>
      <c r="I47" s="6">
        <f t="shared" si="1"/>
        <v>0</v>
      </c>
      <c r="J47" s="6">
        <f t="shared" si="2"/>
        <v>0</v>
      </c>
      <c r="K47" s="6">
        <f t="shared" si="3"/>
        <v>0</v>
      </c>
      <c r="L47" s="5"/>
    </row>
    <row r="48" spans="1:12" s="3" customFormat="1" x14ac:dyDescent="0.3">
      <c r="A48" s="21">
        <v>32</v>
      </c>
      <c r="B48" s="18" t="s">
        <v>25</v>
      </c>
      <c r="C48" s="21"/>
      <c r="D48" s="21" t="s">
        <v>11</v>
      </c>
      <c r="E48" s="42">
        <v>74.664699999999996</v>
      </c>
      <c r="F48" s="5"/>
      <c r="G48" s="5"/>
      <c r="H48" s="6">
        <f t="shared" si="0"/>
        <v>0</v>
      </c>
      <c r="I48" s="6">
        <f t="shared" si="1"/>
        <v>0</v>
      </c>
      <c r="J48" s="6">
        <f t="shared" si="2"/>
        <v>0</v>
      </c>
      <c r="K48" s="6">
        <f t="shared" si="3"/>
        <v>0</v>
      </c>
      <c r="L48" s="5"/>
    </row>
    <row r="49" spans="1:12" s="3" customFormat="1" x14ac:dyDescent="0.3">
      <c r="A49" s="21">
        <v>33</v>
      </c>
      <c r="B49" s="18" t="s">
        <v>61</v>
      </c>
      <c r="C49" s="21"/>
      <c r="D49" s="21" t="s">
        <v>62</v>
      </c>
      <c r="E49" s="42">
        <v>298.65879999999999</v>
      </c>
      <c r="F49" s="5"/>
      <c r="G49" s="5"/>
      <c r="H49" s="6">
        <f t="shared" si="0"/>
        <v>0</v>
      </c>
      <c r="I49" s="6">
        <f t="shared" si="1"/>
        <v>0</v>
      </c>
      <c r="J49" s="6">
        <f t="shared" si="2"/>
        <v>0</v>
      </c>
      <c r="K49" s="6">
        <f t="shared" si="3"/>
        <v>0</v>
      </c>
      <c r="L49" s="5"/>
    </row>
    <row r="50" spans="1:12" s="3" customFormat="1" x14ac:dyDescent="0.3">
      <c r="A50" s="21">
        <v>34</v>
      </c>
      <c r="B50" s="18" t="s">
        <v>20</v>
      </c>
      <c r="C50" s="21"/>
      <c r="D50" s="21" t="s">
        <v>11</v>
      </c>
      <c r="E50" s="42">
        <v>74.664699999999996</v>
      </c>
      <c r="F50" s="5"/>
      <c r="G50" s="5"/>
      <c r="H50" s="6">
        <f t="shared" si="0"/>
        <v>0</v>
      </c>
      <c r="I50" s="6">
        <f t="shared" si="1"/>
        <v>0</v>
      </c>
      <c r="J50" s="6">
        <f t="shared" si="2"/>
        <v>0</v>
      </c>
      <c r="K50" s="6">
        <f t="shared" si="3"/>
        <v>0</v>
      </c>
      <c r="L50" s="5"/>
    </row>
    <row r="51" spans="1:12" s="36" customFormat="1" ht="13.95" customHeight="1" x14ac:dyDescent="0.3">
      <c r="A51" s="34"/>
      <c r="B51" s="35" t="s">
        <v>35</v>
      </c>
      <c r="C51" s="34"/>
      <c r="D51" s="34"/>
      <c r="E51" s="40"/>
      <c r="F51" s="28"/>
      <c r="G51" s="28"/>
      <c r="H51" s="48"/>
      <c r="I51" s="48"/>
      <c r="J51" s="48"/>
      <c r="K51" s="48"/>
      <c r="L51" s="28"/>
    </row>
    <row r="52" spans="1:12" s="3" customFormat="1" x14ac:dyDescent="0.3">
      <c r="A52" s="21">
        <v>35</v>
      </c>
      <c r="B52" s="18" t="s">
        <v>37</v>
      </c>
      <c r="C52" s="21" t="s">
        <v>17</v>
      </c>
      <c r="D52" s="21" t="s">
        <v>11</v>
      </c>
      <c r="E52" s="42">
        <v>44.79</v>
      </c>
      <c r="F52" s="5"/>
      <c r="G52" s="5"/>
      <c r="H52" s="6">
        <f t="shared" si="0"/>
        <v>0</v>
      </c>
      <c r="I52" s="6">
        <f t="shared" si="1"/>
        <v>0</v>
      </c>
      <c r="J52" s="6">
        <f t="shared" si="2"/>
        <v>0</v>
      </c>
      <c r="K52" s="6">
        <f t="shared" si="3"/>
        <v>0</v>
      </c>
      <c r="L52" s="5"/>
    </row>
    <row r="53" spans="1:12" s="3" customFormat="1" x14ac:dyDescent="0.3">
      <c r="A53" s="21">
        <v>36</v>
      </c>
      <c r="B53" s="18" t="s">
        <v>20</v>
      </c>
      <c r="C53" s="21"/>
      <c r="D53" s="21" t="s">
        <v>11</v>
      </c>
      <c r="E53" s="42">
        <v>44.79</v>
      </c>
      <c r="F53" s="5"/>
      <c r="G53" s="5"/>
      <c r="H53" s="6">
        <f t="shared" si="0"/>
        <v>0</v>
      </c>
      <c r="I53" s="6">
        <f t="shared" si="1"/>
        <v>0</v>
      </c>
      <c r="J53" s="6">
        <f t="shared" si="2"/>
        <v>0</v>
      </c>
      <c r="K53" s="6">
        <f t="shared" si="3"/>
        <v>0</v>
      </c>
      <c r="L53" s="5"/>
    </row>
    <row r="54" spans="1:12" s="3" customFormat="1" x14ac:dyDescent="0.3">
      <c r="A54" s="21">
        <v>37</v>
      </c>
      <c r="B54" s="18" t="s">
        <v>23</v>
      </c>
      <c r="C54" s="21" t="s">
        <v>17</v>
      </c>
      <c r="D54" s="21" t="s">
        <v>11</v>
      </c>
      <c r="E54" s="42">
        <v>44.79</v>
      </c>
      <c r="F54" s="5"/>
      <c r="G54" s="5"/>
      <c r="H54" s="6">
        <f t="shared" si="0"/>
        <v>0</v>
      </c>
      <c r="I54" s="6">
        <f t="shared" si="1"/>
        <v>0</v>
      </c>
      <c r="J54" s="6">
        <f t="shared" si="2"/>
        <v>0</v>
      </c>
      <c r="K54" s="6">
        <f t="shared" si="3"/>
        <v>0</v>
      </c>
      <c r="L54" s="5"/>
    </row>
    <row r="55" spans="1:12" s="3" customFormat="1" x14ac:dyDescent="0.3">
      <c r="A55" s="21">
        <v>38</v>
      </c>
      <c r="B55" s="18" t="s">
        <v>24</v>
      </c>
      <c r="C55" s="21"/>
      <c r="D55" s="21" t="s">
        <v>11</v>
      </c>
      <c r="E55" s="42">
        <v>44.79</v>
      </c>
      <c r="F55" s="5"/>
      <c r="G55" s="5"/>
      <c r="H55" s="6">
        <f t="shared" si="0"/>
        <v>0</v>
      </c>
      <c r="I55" s="6">
        <f t="shared" si="1"/>
        <v>0</v>
      </c>
      <c r="J55" s="6">
        <f t="shared" si="2"/>
        <v>0</v>
      </c>
      <c r="K55" s="6">
        <f t="shared" si="3"/>
        <v>0</v>
      </c>
      <c r="L55" s="5"/>
    </row>
    <row r="56" spans="1:12" s="3" customFormat="1" x14ac:dyDescent="0.3">
      <c r="A56" s="21">
        <v>39</v>
      </c>
      <c r="B56" s="18" t="s">
        <v>25</v>
      </c>
      <c r="C56" s="21"/>
      <c r="D56" s="21" t="s">
        <v>11</v>
      </c>
      <c r="E56" s="42">
        <v>44.79</v>
      </c>
      <c r="F56" s="5"/>
      <c r="G56" s="5"/>
      <c r="H56" s="6">
        <f t="shared" si="0"/>
        <v>0</v>
      </c>
      <c r="I56" s="6">
        <f t="shared" si="1"/>
        <v>0</v>
      </c>
      <c r="J56" s="6">
        <f t="shared" si="2"/>
        <v>0</v>
      </c>
      <c r="K56" s="6">
        <f t="shared" si="3"/>
        <v>0</v>
      </c>
      <c r="L56" s="5"/>
    </row>
    <row r="57" spans="1:12" s="3" customFormat="1" x14ac:dyDescent="0.3">
      <c r="A57" s="21">
        <v>40</v>
      </c>
      <c r="B57" s="18" t="s">
        <v>38</v>
      </c>
      <c r="C57" s="21" t="s">
        <v>16</v>
      </c>
      <c r="D57" s="21" t="s">
        <v>11</v>
      </c>
      <c r="E57" s="42">
        <v>44.79</v>
      </c>
      <c r="F57" s="5"/>
      <c r="G57" s="5"/>
      <c r="H57" s="6">
        <f t="shared" si="0"/>
        <v>0</v>
      </c>
      <c r="I57" s="6">
        <f t="shared" si="1"/>
        <v>0</v>
      </c>
      <c r="J57" s="6">
        <f t="shared" si="2"/>
        <v>0</v>
      </c>
      <c r="K57" s="6">
        <f t="shared" si="3"/>
        <v>0</v>
      </c>
      <c r="L57" s="5"/>
    </row>
    <row r="58" spans="1:12" s="3" customFormat="1" x14ac:dyDescent="0.3">
      <c r="A58" s="21">
        <v>41</v>
      </c>
      <c r="B58" s="18" t="s">
        <v>39</v>
      </c>
      <c r="C58" s="21"/>
      <c r="D58" s="21" t="s">
        <v>11</v>
      </c>
      <c r="E58" s="42">
        <v>44.79</v>
      </c>
      <c r="F58" s="5"/>
      <c r="G58" s="5"/>
      <c r="H58" s="6">
        <f t="shared" si="0"/>
        <v>0</v>
      </c>
      <c r="I58" s="6">
        <f t="shared" si="1"/>
        <v>0</v>
      </c>
      <c r="J58" s="6">
        <f t="shared" si="2"/>
        <v>0</v>
      </c>
      <c r="K58" s="6">
        <f t="shared" si="3"/>
        <v>0</v>
      </c>
      <c r="L58" s="5"/>
    </row>
    <row r="59" spans="1:12" s="3" customFormat="1" x14ac:dyDescent="0.3">
      <c r="A59" s="21">
        <v>42</v>
      </c>
      <c r="B59" s="18" t="s">
        <v>28</v>
      </c>
      <c r="C59" s="21" t="s">
        <v>18</v>
      </c>
      <c r="D59" s="21" t="s">
        <v>11</v>
      </c>
      <c r="E59" s="42">
        <v>44.79</v>
      </c>
      <c r="F59" s="5"/>
      <c r="G59" s="5"/>
      <c r="H59" s="6">
        <f t="shared" si="0"/>
        <v>0</v>
      </c>
      <c r="I59" s="6">
        <f t="shared" si="1"/>
        <v>0</v>
      </c>
      <c r="J59" s="6">
        <f t="shared" si="2"/>
        <v>0</v>
      </c>
      <c r="K59" s="6">
        <f t="shared" si="3"/>
        <v>0</v>
      </c>
      <c r="L59" s="5"/>
    </row>
    <row r="60" spans="1:12" s="3" customFormat="1" x14ac:dyDescent="0.3">
      <c r="A60" s="21">
        <v>43</v>
      </c>
      <c r="B60" s="18" t="s">
        <v>29</v>
      </c>
      <c r="C60" s="21"/>
      <c r="D60" s="21" t="s">
        <v>11</v>
      </c>
      <c r="E60" s="42">
        <v>44.79</v>
      </c>
      <c r="F60" s="5"/>
      <c r="G60" s="5"/>
      <c r="H60" s="6">
        <f t="shared" si="0"/>
        <v>0</v>
      </c>
      <c r="I60" s="6">
        <f t="shared" si="1"/>
        <v>0</v>
      </c>
      <c r="J60" s="6">
        <f t="shared" si="2"/>
        <v>0</v>
      </c>
      <c r="K60" s="6">
        <f t="shared" si="3"/>
        <v>0</v>
      </c>
      <c r="L60" s="5"/>
    </row>
    <row r="61" spans="1:12" s="3" customFormat="1" x14ac:dyDescent="0.3">
      <c r="A61" s="21">
        <v>44</v>
      </c>
      <c r="B61" s="18" t="s">
        <v>25</v>
      </c>
      <c r="C61" s="21"/>
      <c r="D61" s="21" t="s">
        <v>11</v>
      </c>
      <c r="E61" s="42">
        <v>44.79</v>
      </c>
      <c r="F61" s="5"/>
      <c r="G61" s="5"/>
      <c r="H61" s="6">
        <f t="shared" si="0"/>
        <v>0</v>
      </c>
      <c r="I61" s="6">
        <f t="shared" si="1"/>
        <v>0</v>
      </c>
      <c r="J61" s="6">
        <f t="shared" si="2"/>
        <v>0</v>
      </c>
      <c r="K61" s="6">
        <f t="shared" si="3"/>
        <v>0</v>
      </c>
      <c r="L61" s="5"/>
    </row>
    <row r="62" spans="1:12" s="36" customFormat="1" ht="13.95" customHeight="1" x14ac:dyDescent="0.3">
      <c r="A62" s="34"/>
      <c r="B62" s="35" t="s">
        <v>40</v>
      </c>
      <c r="C62" s="34"/>
      <c r="D62" s="34"/>
      <c r="E62" s="40"/>
      <c r="F62" s="28"/>
      <c r="G62" s="28"/>
      <c r="H62" s="48"/>
      <c r="I62" s="48"/>
      <c r="J62" s="48"/>
      <c r="K62" s="48"/>
      <c r="L62" s="28"/>
    </row>
    <row r="63" spans="1:12" s="3" customFormat="1" x14ac:dyDescent="0.3">
      <c r="A63" s="21">
        <v>45</v>
      </c>
      <c r="B63" s="18" t="s">
        <v>20</v>
      </c>
      <c r="C63" s="21"/>
      <c r="D63" s="21" t="s">
        <v>11</v>
      </c>
      <c r="E63" s="42">
        <v>565.77</v>
      </c>
      <c r="F63" s="5"/>
      <c r="G63" s="5"/>
      <c r="H63" s="6">
        <f t="shared" si="0"/>
        <v>0</v>
      </c>
      <c r="I63" s="6">
        <f t="shared" si="1"/>
        <v>0</v>
      </c>
      <c r="J63" s="6">
        <f t="shared" si="2"/>
        <v>0</v>
      </c>
      <c r="K63" s="6">
        <f t="shared" si="3"/>
        <v>0</v>
      </c>
      <c r="L63" s="5"/>
    </row>
    <row r="64" spans="1:12" s="3" customFormat="1" x14ac:dyDescent="0.3">
      <c r="A64" s="21">
        <v>46</v>
      </c>
      <c r="B64" s="18" t="s">
        <v>21</v>
      </c>
      <c r="C64" s="21" t="s">
        <v>15</v>
      </c>
      <c r="D64" s="21" t="s">
        <v>11</v>
      </c>
      <c r="E64" s="42">
        <v>565.77</v>
      </c>
      <c r="F64" s="5"/>
      <c r="G64" s="5"/>
      <c r="H64" s="6">
        <f t="shared" si="0"/>
        <v>0</v>
      </c>
      <c r="I64" s="6">
        <f t="shared" si="1"/>
        <v>0</v>
      </c>
      <c r="J64" s="6">
        <f t="shared" si="2"/>
        <v>0</v>
      </c>
      <c r="K64" s="6">
        <f t="shared" si="3"/>
        <v>0</v>
      </c>
      <c r="L64" s="5"/>
    </row>
    <row r="65" spans="1:12" s="3" customFormat="1" ht="27.6" x14ac:dyDescent="0.3">
      <c r="A65" s="21">
        <v>47</v>
      </c>
      <c r="B65" s="18" t="s">
        <v>22</v>
      </c>
      <c r="C65" s="21" t="s">
        <v>15</v>
      </c>
      <c r="D65" s="21" t="s">
        <v>11</v>
      </c>
      <c r="E65" s="42">
        <v>565.77</v>
      </c>
      <c r="F65" s="5"/>
      <c r="G65" s="5"/>
      <c r="H65" s="6">
        <f t="shared" si="0"/>
        <v>0</v>
      </c>
      <c r="I65" s="6">
        <f t="shared" si="1"/>
        <v>0</v>
      </c>
      <c r="J65" s="6">
        <f t="shared" si="2"/>
        <v>0</v>
      </c>
      <c r="K65" s="6">
        <f t="shared" si="3"/>
        <v>0</v>
      </c>
      <c r="L65" s="5"/>
    </row>
    <row r="66" spans="1:12" s="3" customFormat="1" ht="15.75" customHeight="1" x14ac:dyDescent="0.3">
      <c r="A66" s="21">
        <v>48</v>
      </c>
      <c r="B66" s="18" t="s">
        <v>20</v>
      </c>
      <c r="C66" s="21"/>
      <c r="D66" s="21" t="s">
        <v>11</v>
      </c>
      <c r="E66" s="42">
        <v>565.77</v>
      </c>
      <c r="F66" s="5"/>
      <c r="G66" s="5"/>
      <c r="H66" s="6">
        <f t="shared" si="0"/>
        <v>0</v>
      </c>
      <c r="I66" s="6">
        <f t="shared" si="1"/>
        <v>0</v>
      </c>
      <c r="J66" s="6">
        <f t="shared" si="2"/>
        <v>0</v>
      </c>
      <c r="K66" s="6">
        <f t="shared" si="3"/>
        <v>0</v>
      </c>
      <c r="L66" s="5"/>
    </row>
    <row r="67" spans="1:12" s="3" customFormat="1" x14ac:dyDescent="0.3">
      <c r="A67" s="21">
        <v>49</v>
      </c>
      <c r="B67" s="18" t="s">
        <v>23</v>
      </c>
      <c r="C67" s="21" t="s">
        <v>17</v>
      </c>
      <c r="D67" s="21" t="s">
        <v>11</v>
      </c>
      <c r="E67" s="42">
        <v>565.77</v>
      </c>
      <c r="F67" s="5"/>
      <c r="G67" s="5"/>
      <c r="H67" s="6">
        <f t="shared" si="0"/>
        <v>0</v>
      </c>
      <c r="I67" s="6">
        <f t="shared" si="1"/>
        <v>0</v>
      </c>
      <c r="J67" s="6">
        <f t="shared" si="2"/>
        <v>0</v>
      </c>
      <c r="K67" s="6">
        <f t="shared" si="3"/>
        <v>0</v>
      </c>
      <c r="L67" s="5"/>
    </row>
    <row r="68" spans="1:12" s="3" customFormat="1" x14ac:dyDescent="0.3">
      <c r="A68" s="21">
        <v>50</v>
      </c>
      <c r="B68" s="18" t="s">
        <v>24</v>
      </c>
      <c r="C68" s="21"/>
      <c r="D68" s="21" t="s">
        <v>11</v>
      </c>
      <c r="E68" s="42">
        <v>565.77</v>
      </c>
      <c r="F68" s="5"/>
      <c r="G68" s="5"/>
      <c r="H68" s="6">
        <f t="shared" si="0"/>
        <v>0</v>
      </c>
      <c r="I68" s="6">
        <f t="shared" si="1"/>
        <v>0</v>
      </c>
      <c r="J68" s="6">
        <f t="shared" si="2"/>
        <v>0</v>
      </c>
      <c r="K68" s="6">
        <f t="shared" si="3"/>
        <v>0</v>
      </c>
      <c r="L68" s="5"/>
    </row>
    <row r="69" spans="1:12" s="3" customFormat="1" x14ac:dyDescent="0.3">
      <c r="A69" s="21">
        <v>51</v>
      </c>
      <c r="B69" s="18" t="s">
        <v>25</v>
      </c>
      <c r="C69" s="21"/>
      <c r="D69" s="21" t="s">
        <v>11</v>
      </c>
      <c r="E69" s="42">
        <v>565.77</v>
      </c>
      <c r="F69" s="5"/>
      <c r="G69" s="5"/>
      <c r="H69" s="6">
        <f t="shared" si="0"/>
        <v>0</v>
      </c>
      <c r="I69" s="6">
        <f t="shared" si="1"/>
        <v>0</v>
      </c>
      <c r="J69" s="6">
        <f t="shared" si="2"/>
        <v>0</v>
      </c>
      <c r="K69" s="6">
        <f t="shared" si="3"/>
        <v>0</v>
      </c>
      <c r="L69" s="5"/>
    </row>
    <row r="70" spans="1:12" s="3" customFormat="1" x14ac:dyDescent="0.3">
      <c r="A70" s="21">
        <v>52</v>
      </c>
      <c r="B70" s="18" t="s">
        <v>26</v>
      </c>
      <c r="C70" s="21" t="s">
        <v>30</v>
      </c>
      <c r="D70" s="21" t="s">
        <v>11</v>
      </c>
      <c r="E70" s="42">
        <v>565.77</v>
      </c>
      <c r="F70" s="5"/>
      <c r="G70" s="5"/>
      <c r="H70" s="6">
        <f t="shared" si="0"/>
        <v>0</v>
      </c>
      <c r="I70" s="6">
        <f t="shared" si="1"/>
        <v>0</v>
      </c>
      <c r="J70" s="6">
        <f t="shared" si="2"/>
        <v>0</v>
      </c>
      <c r="K70" s="6">
        <f t="shared" si="3"/>
        <v>0</v>
      </c>
      <c r="L70" s="5"/>
    </row>
    <row r="71" spans="1:12" s="3" customFormat="1" x14ac:dyDescent="0.3">
      <c r="A71" s="21">
        <v>53</v>
      </c>
      <c r="B71" s="18" t="s">
        <v>27</v>
      </c>
      <c r="C71" s="21" t="s">
        <v>31</v>
      </c>
      <c r="D71" s="21" t="s">
        <v>11</v>
      </c>
      <c r="E71" s="42">
        <v>565.77</v>
      </c>
      <c r="F71" s="5"/>
      <c r="G71" s="5"/>
      <c r="H71" s="6">
        <f t="shared" si="0"/>
        <v>0</v>
      </c>
      <c r="I71" s="6">
        <f t="shared" si="1"/>
        <v>0</v>
      </c>
      <c r="J71" s="6">
        <f t="shared" si="2"/>
        <v>0</v>
      </c>
      <c r="K71" s="6">
        <f t="shared" si="3"/>
        <v>0</v>
      </c>
      <c r="L71" s="5"/>
    </row>
    <row r="72" spans="1:12" s="3" customFormat="1" x14ac:dyDescent="0.3">
      <c r="A72" s="21">
        <v>54</v>
      </c>
      <c r="B72" s="18" t="s">
        <v>28</v>
      </c>
      <c r="C72" s="21" t="s">
        <v>18</v>
      </c>
      <c r="D72" s="21" t="s">
        <v>11</v>
      </c>
      <c r="E72" s="42">
        <v>565.77</v>
      </c>
      <c r="F72" s="5"/>
      <c r="G72" s="5"/>
      <c r="H72" s="6">
        <f t="shared" si="0"/>
        <v>0</v>
      </c>
      <c r="I72" s="6">
        <f t="shared" si="1"/>
        <v>0</v>
      </c>
      <c r="J72" s="6">
        <f t="shared" si="2"/>
        <v>0</v>
      </c>
      <c r="K72" s="6">
        <f t="shared" si="3"/>
        <v>0</v>
      </c>
      <c r="L72" s="5"/>
    </row>
    <row r="73" spans="1:12" s="3" customFormat="1" x14ac:dyDescent="0.3">
      <c r="A73" s="21">
        <v>55</v>
      </c>
      <c r="B73" s="18" t="s">
        <v>29</v>
      </c>
      <c r="C73" s="21"/>
      <c r="D73" s="21" t="s">
        <v>11</v>
      </c>
      <c r="E73" s="42">
        <v>565.77</v>
      </c>
      <c r="F73" s="5"/>
      <c r="G73" s="5"/>
      <c r="H73" s="6">
        <f t="shared" si="0"/>
        <v>0</v>
      </c>
      <c r="I73" s="6">
        <f t="shared" si="1"/>
        <v>0</v>
      </c>
      <c r="J73" s="6">
        <f t="shared" si="2"/>
        <v>0</v>
      </c>
      <c r="K73" s="6">
        <f t="shared" si="3"/>
        <v>0</v>
      </c>
      <c r="L73" s="5"/>
    </row>
    <row r="74" spans="1:12" s="36" customFormat="1" ht="13.95" customHeight="1" x14ac:dyDescent="0.3">
      <c r="A74" s="34"/>
      <c r="B74" s="35" t="s">
        <v>59</v>
      </c>
      <c r="C74" s="34"/>
      <c r="D74" s="34"/>
      <c r="E74" s="40"/>
      <c r="F74" s="28"/>
      <c r="G74" s="28"/>
      <c r="H74" s="48"/>
      <c r="I74" s="48"/>
      <c r="J74" s="48"/>
      <c r="K74" s="48"/>
      <c r="L74" s="28"/>
    </row>
    <row r="75" spans="1:12" s="3" customFormat="1" x14ac:dyDescent="0.3">
      <c r="A75" s="21">
        <v>56</v>
      </c>
      <c r="B75" s="18" t="s">
        <v>60</v>
      </c>
      <c r="C75" s="21"/>
      <c r="D75" s="21" t="s">
        <v>11</v>
      </c>
      <c r="E75" s="42">
        <v>473.81</v>
      </c>
      <c r="F75" s="5"/>
      <c r="G75" s="5"/>
      <c r="H75" s="6">
        <f t="shared" si="0"/>
        <v>0</v>
      </c>
      <c r="I75" s="6">
        <f t="shared" si="1"/>
        <v>0</v>
      </c>
      <c r="J75" s="6">
        <f t="shared" si="2"/>
        <v>0</v>
      </c>
      <c r="K75" s="6">
        <f t="shared" si="3"/>
        <v>0</v>
      </c>
      <c r="L75" s="5"/>
    </row>
    <row r="76" spans="1:12" s="3" customFormat="1" x14ac:dyDescent="0.3">
      <c r="A76" s="21">
        <v>57</v>
      </c>
      <c r="B76" s="18" t="s">
        <v>20</v>
      </c>
      <c r="C76" s="21"/>
      <c r="D76" s="21" t="s">
        <v>11</v>
      </c>
      <c r="E76" s="42">
        <v>473.81</v>
      </c>
      <c r="F76" s="5"/>
      <c r="G76" s="5"/>
      <c r="H76" s="6">
        <f t="shared" si="0"/>
        <v>0</v>
      </c>
      <c r="I76" s="6">
        <f t="shared" si="1"/>
        <v>0</v>
      </c>
      <c r="J76" s="6">
        <f t="shared" si="2"/>
        <v>0</v>
      </c>
      <c r="K76" s="6">
        <f t="shared" si="3"/>
        <v>0</v>
      </c>
      <c r="L76" s="5"/>
    </row>
    <row r="77" spans="1:12" s="36" customFormat="1" ht="13.95" customHeight="1" x14ac:dyDescent="0.3">
      <c r="A77" s="34"/>
      <c r="B77" s="35" t="s">
        <v>41</v>
      </c>
      <c r="C77" s="34"/>
      <c r="D77" s="34"/>
      <c r="E77" s="40"/>
      <c r="F77" s="28"/>
      <c r="G77" s="28"/>
      <c r="H77" s="48"/>
      <c r="I77" s="48"/>
      <c r="J77" s="48"/>
      <c r="K77" s="48"/>
      <c r="L77" s="28"/>
    </row>
    <row r="78" spans="1:12" s="3" customFormat="1" x14ac:dyDescent="0.3">
      <c r="A78" s="21">
        <v>58</v>
      </c>
      <c r="B78" s="18" t="s">
        <v>20</v>
      </c>
      <c r="C78" s="21"/>
      <c r="D78" s="21" t="s">
        <v>11</v>
      </c>
      <c r="E78" s="42">
        <v>177.94</v>
      </c>
      <c r="F78" s="5"/>
      <c r="G78" s="5"/>
      <c r="H78" s="6">
        <f t="shared" si="0"/>
        <v>0</v>
      </c>
      <c r="I78" s="6">
        <f t="shared" si="1"/>
        <v>0</v>
      </c>
      <c r="J78" s="6">
        <f t="shared" si="2"/>
        <v>0</v>
      </c>
      <c r="K78" s="6">
        <f t="shared" si="3"/>
        <v>0</v>
      </c>
      <c r="L78" s="5"/>
    </row>
    <row r="79" spans="1:12" s="3" customFormat="1" x14ac:dyDescent="0.3">
      <c r="A79" s="21">
        <v>59</v>
      </c>
      <c r="B79" s="18" t="s">
        <v>21</v>
      </c>
      <c r="C79" s="21" t="s">
        <v>15</v>
      </c>
      <c r="D79" s="21" t="s">
        <v>11</v>
      </c>
      <c r="E79" s="42">
        <v>177.94</v>
      </c>
      <c r="F79" s="5"/>
      <c r="G79" s="5"/>
      <c r="H79" s="6">
        <f t="shared" ref="H79:H142" si="4">F79+G79</f>
        <v>0</v>
      </c>
      <c r="I79" s="6">
        <f t="shared" ref="I79:I142" si="5">E79*F79</f>
        <v>0</v>
      </c>
      <c r="J79" s="6">
        <f t="shared" ref="J79:J142" si="6">E79*G79</f>
        <v>0</v>
      </c>
      <c r="K79" s="6">
        <f t="shared" ref="K79:K142" si="7">J79+I79</f>
        <v>0</v>
      </c>
      <c r="L79" s="5"/>
    </row>
    <row r="80" spans="1:12" s="3" customFormat="1" ht="27.6" x14ac:dyDescent="0.3">
      <c r="A80" s="21">
        <v>60</v>
      </c>
      <c r="B80" s="18" t="s">
        <v>22</v>
      </c>
      <c r="C80" s="21" t="s">
        <v>15</v>
      </c>
      <c r="D80" s="21" t="s">
        <v>11</v>
      </c>
      <c r="E80" s="42">
        <v>177.94</v>
      </c>
      <c r="F80" s="5"/>
      <c r="G80" s="5"/>
      <c r="H80" s="6">
        <f t="shared" si="4"/>
        <v>0</v>
      </c>
      <c r="I80" s="6">
        <f t="shared" si="5"/>
        <v>0</v>
      </c>
      <c r="J80" s="6">
        <f t="shared" si="6"/>
        <v>0</v>
      </c>
      <c r="K80" s="6">
        <f t="shared" si="7"/>
        <v>0</v>
      </c>
      <c r="L80" s="5"/>
    </row>
    <row r="81" spans="1:12" s="3" customFormat="1" ht="15" customHeight="1" x14ac:dyDescent="0.3">
      <c r="A81" s="21">
        <v>61</v>
      </c>
      <c r="B81" s="18" t="s">
        <v>20</v>
      </c>
      <c r="C81" s="21"/>
      <c r="D81" s="21" t="s">
        <v>11</v>
      </c>
      <c r="E81" s="42">
        <v>177.94</v>
      </c>
      <c r="F81" s="5"/>
      <c r="G81" s="5"/>
      <c r="H81" s="6">
        <f t="shared" si="4"/>
        <v>0</v>
      </c>
      <c r="I81" s="6">
        <f t="shared" si="5"/>
        <v>0</v>
      </c>
      <c r="J81" s="6">
        <f t="shared" si="6"/>
        <v>0</v>
      </c>
      <c r="K81" s="6">
        <f t="shared" si="7"/>
        <v>0</v>
      </c>
      <c r="L81" s="5"/>
    </row>
    <row r="82" spans="1:12" s="3" customFormat="1" x14ac:dyDescent="0.3">
      <c r="A82" s="21">
        <v>62</v>
      </c>
      <c r="B82" s="18" t="s">
        <v>23</v>
      </c>
      <c r="C82" s="21" t="s">
        <v>17</v>
      </c>
      <c r="D82" s="21" t="s">
        <v>11</v>
      </c>
      <c r="E82" s="42">
        <v>177.94</v>
      </c>
      <c r="F82" s="5"/>
      <c r="G82" s="5"/>
      <c r="H82" s="6">
        <f t="shared" si="4"/>
        <v>0</v>
      </c>
      <c r="I82" s="6">
        <f t="shared" si="5"/>
        <v>0</v>
      </c>
      <c r="J82" s="6">
        <f t="shared" si="6"/>
        <v>0</v>
      </c>
      <c r="K82" s="6">
        <f t="shared" si="7"/>
        <v>0</v>
      </c>
      <c r="L82" s="5"/>
    </row>
    <row r="83" spans="1:12" s="3" customFormat="1" x14ac:dyDescent="0.3">
      <c r="A83" s="21">
        <v>63</v>
      </c>
      <c r="B83" s="18" t="s">
        <v>24</v>
      </c>
      <c r="C83" s="21"/>
      <c r="D83" s="21" t="s">
        <v>11</v>
      </c>
      <c r="E83" s="42">
        <v>177.94</v>
      </c>
      <c r="F83" s="5"/>
      <c r="G83" s="5"/>
      <c r="H83" s="6">
        <f t="shared" si="4"/>
        <v>0</v>
      </c>
      <c r="I83" s="6">
        <f t="shared" si="5"/>
        <v>0</v>
      </c>
      <c r="J83" s="6">
        <f t="shared" si="6"/>
        <v>0</v>
      </c>
      <c r="K83" s="6">
        <f t="shared" si="7"/>
        <v>0</v>
      </c>
      <c r="L83" s="5"/>
    </row>
    <row r="84" spans="1:12" s="3" customFormat="1" x14ac:dyDescent="0.3">
      <c r="A84" s="21">
        <v>64</v>
      </c>
      <c r="B84" s="18" t="s">
        <v>25</v>
      </c>
      <c r="C84" s="21"/>
      <c r="D84" s="21" t="s">
        <v>11</v>
      </c>
      <c r="E84" s="42">
        <v>177.94</v>
      </c>
      <c r="F84" s="5"/>
      <c r="G84" s="5"/>
      <c r="H84" s="6">
        <f t="shared" si="4"/>
        <v>0</v>
      </c>
      <c r="I84" s="6">
        <f t="shared" si="5"/>
        <v>0</v>
      </c>
      <c r="J84" s="6">
        <f t="shared" si="6"/>
        <v>0</v>
      </c>
      <c r="K84" s="6">
        <f t="shared" si="7"/>
        <v>0</v>
      </c>
      <c r="L84" s="5"/>
    </row>
    <row r="85" spans="1:12" s="3" customFormat="1" x14ac:dyDescent="0.3">
      <c r="A85" s="21">
        <v>65</v>
      </c>
      <c r="B85" s="18" t="s">
        <v>26</v>
      </c>
      <c r="C85" s="21" t="s">
        <v>30</v>
      </c>
      <c r="D85" s="21" t="s">
        <v>11</v>
      </c>
      <c r="E85" s="42">
        <v>177.94</v>
      </c>
      <c r="F85" s="5"/>
      <c r="G85" s="5"/>
      <c r="H85" s="6">
        <f t="shared" si="4"/>
        <v>0</v>
      </c>
      <c r="I85" s="6">
        <f t="shared" si="5"/>
        <v>0</v>
      </c>
      <c r="J85" s="6">
        <f t="shared" si="6"/>
        <v>0</v>
      </c>
      <c r="K85" s="6">
        <f t="shared" si="7"/>
        <v>0</v>
      </c>
      <c r="L85" s="5"/>
    </row>
    <row r="86" spans="1:12" s="3" customFormat="1" x14ac:dyDescent="0.3">
      <c r="A86" s="21">
        <v>66</v>
      </c>
      <c r="B86" s="18" t="s">
        <v>27</v>
      </c>
      <c r="C86" s="21" t="s">
        <v>31</v>
      </c>
      <c r="D86" s="21" t="s">
        <v>11</v>
      </c>
      <c r="E86" s="42">
        <v>177.94</v>
      </c>
      <c r="F86" s="5"/>
      <c r="G86" s="5"/>
      <c r="H86" s="6">
        <f t="shared" si="4"/>
        <v>0</v>
      </c>
      <c r="I86" s="6">
        <f t="shared" si="5"/>
        <v>0</v>
      </c>
      <c r="J86" s="6">
        <f t="shared" si="6"/>
        <v>0</v>
      </c>
      <c r="K86" s="6">
        <f t="shared" si="7"/>
        <v>0</v>
      </c>
      <c r="L86" s="5"/>
    </row>
    <row r="87" spans="1:12" s="3" customFormat="1" x14ac:dyDescent="0.3">
      <c r="A87" s="21">
        <v>67</v>
      </c>
      <c r="B87" s="18" t="s">
        <v>28</v>
      </c>
      <c r="C87" s="21" t="s">
        <v>18</v>
      </c>
      <c r="D87" s="21" t="s">
        <v>11</v>
      </c>
      <c r="E87" s="42">
        <v>177.94</v>
      </c>
      <c r="F87" s="5"/>
      <c r="G87" s="5"/>
      <c r="H87" s="6">
        <f t="shared" si="4"/>
        <v>0</v>
      </c>
      <c r="I87" s="6">
        <f t="shared" si="5"/>
        <v>0</v>
      </c>
      <c r="J87" s="6">
        <f t="shared" si="6"/>
        <v>0</v>
      </c>
      <c r="K87" s="6">
        <f t="shared" si="7"/>
        <v>0</v>
      </c>
      <c r="L87" s="5"/>
    </row>
    <row r="88" spans="1:12" s="3" customFormat="1" x14ac:dyDescent="0.3">
      <c r="A88" s="21">
        <v>68</v>
      </c>
      <c r="B88" s="18" t="s">
        <v>29</v>
      </c>
      <c r="C88" s="21"/>
      <c r="D88" s="21" t="s">
        <v>11</v>
      </c>
      <c r="E88" s="42">
        <v>177.94</v>
      </c>
      <c r="F88" s="5"/>
      <c r="G88" s="5"/>
      <c r="H88" s="6">
        <f t="shared" si="4"/>
        <v>0</v>
      </c>
      <c r="I88" s="6">
        <f t="shared" si="5"/>
        <v>0</v>
      </c>
      <c r="J88" s="6">
        <f t="shared" si="6"/>
        <v>0</v>
      </c>
      <c r="K88" s="6">
        <f t="shared" si="7"/>
        <v>0</v>
      </c>
      <c r="L88" s="5"/>
    </row>
    <row r="89" spans="1:12" s="36" customFormat="1" ht="13.95" customHeight="1" x14ac:dyDescent="0.3">
      <c r="A89" s="34"/>
      <c r="B89" s="35" t="s">
        <v>65</v>
      </c>
      <c r="C89" s="34"/>
      <c r="D89" s="34"/>
      <c r="E89" s="40"/>
      <c r="F89" s="28"/>
      <c r="G89" s="28"/>
      <c r="H89" s="48"/>
      <c r="I89" s="48"/>
      <c r="J89" s="48"/>
      <c r="K89" s="48"/>
      <c r="L89" s="28"/>
    </row>
    <row r="90" spans="1:12" s="3" customFormat="1" x14ac:dyDescent="0.3">
      <c r="A90" s="21">
        <v>69</v>
      </c>
      <c r="B90" s="18" t="s">
        <v>37</v>
      </c>
      <c r="C90" s="21"/>
      <c r="D90" s="21" t="s">
        <v>11</v>
      </c>
      <c r="E90" s="42">
        <v>19.573399999999999</v>
      </c>
      <c r="F90" s="5"/>
      <c r="G90" s="5"/>
      <c r="H90" s="6">
        <f t="shared" si="4"/>
        <v>0</v>
      </c>
      <c r="I90" s="6">
        <f t="shared" si="5"/>
        <v>0</v>
      </c>
      <c r="J90" s="6">
        <f t="shared" si="6"/>
        <v>0</v>
      </c>
      <c r="K90" s="6">
        <f t="shared" si="7"/>
        <v>0</v>
      </c>
      <c r="L90" s="5"/>
    </row>
    <row r="91" spans="1:12" s="3" customFormat="1" x14ac:dyDescent="0.3">
      <c r="A91" s="21">
        <v>70</v>
      </c>
      <c r="B91" s="18" t="s">
        <v>23</v>
      </c>
      <c r="C91" s="21"/>
      <c r="D91" s="21" t="s">
        <v>11</v>
      </c>
      <c r="E91" s="42">
        <v>19.573399999999999</v>
      </c>
      <c r="F91" s="5"/>
      <c r="G91" s="5"/>
      <c r="H91" s="6">
        <f t="shared" si="4"/>
        <v>0</v>
      </c>
      <c r="I91" s="6">
        <f t="shared" si="5"/>
        <v>0</v>
      </c>
      <c r="J91" s="6">
        <f t="shared" si="6"/>
        <v>0</v>
      </c>
      <c r="K91" s="6">
        <f t="shared" si="7"/>
        <v>0</v>
      </c>
      <c r="L91" s="5"/>
    </row>
    <row r="92" spans="1:12" s="3" customFormat="1" x14ac:dyDescent="0.3">
      <c r="A92" s="21">
        <v>71</v>
      </c>
      <c r="B92" s="18" t="s">
        <v>24</v>
      </c>
      <c r="C92" s="21"/>
      <c r="D92" s="21" t="s">
        <v>11</v>
      </c>
      <c r="E92" s="42">
        <v>19.573399999999999</v>
      </c>
      <c r="F92" s="5"/>
      <c r="G92" s="5"/>
      <c r="H92" s="6">
        <f t="shared" si="4"/>
        <v>0</v>
      </c>
      <c r="I92" s="6">
        <f t="shared" si="5"/>
        <v>0</v>
      </c>
      <c r="J92" s="6">
        <f t="shared" si="6"/>
        <v>0</v>
      </c>
      <c r="K92" s="6">
        <f t="shared" si="7"/>
        <v>0</v>
      </c>
      <c r="L92" s="5"/>
    </row>
    <row r="93" spans="1:12" s="3" customFormat="1" x14ac:dyDescent="0.3">
      <c r="A93" s="21">
        <v>72</v>
      </c>
      <c r="B93" s="18" t="s">
        <v>25</v>
      </c>
      <c r="C93" s="21"/>
      <c r="D93" s="21" t="s">
        <v>11</v>
      </c>
      <c r="E93" s="42">
        <v>19.573399999999999</v>
      </c>
      <c r="F93" s="5"/>
      <c r="G93" s="5"/>
      <c r="H93" s="6">
        <f t="shared" si="4"/>
        <v>0</v>
      </c>
      <c r="I93" s="6">
        <f t="shared" si="5"/>
        <v>0</v>
      </c>
      <c r="J93" s="6">
        <f t="shared" si="6"/>
        <v>0</v>
      </c>
      <c r="K93" s="6">
        <f t="shared" si="7"/>
        <v>0</v>
      </c>
      <c r="L93" s="5"/>
    </row>
    <row r="94" spans="1:12" s="3" customFormat="1" x14ac:dyDescent="0.3">
      <c r="A94" s="21">
        <v>73</v>
      </c>
      <c r="B94" s="18" t="s">
        <v>61</v>
      </c>
      <c r="C94" s="21"/>
      <c r="D94" s="21" t="s">
        <v>62</v>
      </c>
      <c r="E94" s="42">
        <v>78.293599999999998</v>
      </c>
      <c r="F94" s="5"/>
      <c r="G94" s="5"/>
      <c r="H94" s="6">
        <f t="shared" si="4"/>
        <v>0</v>
      </c>
      <c r="I94" s="6">
        <f t="shared" si="5"/>
        <v>0</v>
      </c>
      <c r="J94" s="6">
        <f t="shared" si="6"/>
        <v>0</v>
      </c>
      <c r="K94" s="6">
        <f t="shared" si="7"/>
        <v>0</v>
      </c>
      <c r="L94" s="5"/>
    </row>
    <row r="95" spans="1:12" s="3" customFormat="1" x14ac:dyDescent="0.3">
      <c r="A95" s="21">
        <v>74</v>
      </c>
      <c r="B95" s="18" t="s">
        <v>20</v>
      </c>
      <c r="C95" s="21"/>
      <c r="D95" s="21" t="s">
        <v>11</v>
      </c>
      <c r="E95" s="42">
        <v>19.573399999999999</v>
      </c>
      <c r="F95" s="5"/>
      <c r="G95" s="5"/>
      <c r="H95" s="6">
        <f t="shared" si="4"/>
        <v>0</v>
      </c>
      <c r="I95" s="6">
        <f t="shared" si="5"/>
        <v>0</v>
      </c>
      <c r="J95" s="6">
        <f t="shared" si="6"/>
        <v>0</v>
      </c>
      <c r="K95" s="6">
        <f t="shared" si="7"/>
        <v>0</v>
      </c>
      <c r="L95" s="5"/>
    </row>
    <row r="96" spans="1:12" s="36" customFormat="1" ht="13.95" customHeight="1" x14ac:dyDescent="0.3">
      <c r="A96" s="34"/>
      <c r="B96" s="35" t="s">
        <v>42</v>
      </c>
      <c r="C96" s="34"/>
      <c r="D96" s="34"/>
      <c r="E96" s="40"/>
      <c r="F96" s="28"/>
      <c r="G96" s="28"/>
      <c r="H96" s="48"/>
      <c r="I96" s="48"/>
      <c r="J96" s="48"/>
      <c r="K96" s="48"/>
      <c r="L96" s="28"/>
    </row>
    <row r="97" spans="1:12" s="3" customFormat="1" x14ac:dyDescent="0.3">
      <c r="A97" s="21">
        <v>75</v>
      </c>
      <c r="B97" s="18" t="s">
        <v>20</v>
      </c>
      <c r="C97" s="21"/>
      <c r="D97" s="21" t="s">
        <v>11</v>
      </c>
      <c r="E97" s="42">
        <v>229.85</v>
      </c>
      <c r="F97" s="5"/>
      <c r="G97" s="5"/>
      <c r="H97" s="6">
        <f t="shared" si="4"/>
        <v>0</v>
      </c>
      <c r="I97" s="6">
        <f t="shared" si="5"/>
        <v>0</v>
      </c>
      <c r="J97" s="6">
        <f t="shared" si="6"/>
        <v>0</v>
      </c>
      <c r="K97" s="6">
        <f t="shared" si="7"/>
        <v>0</v>
      </c>
      <c r="L97" s="5"/>
    </row>
    <row r="98" spans="1:12" s="3" customFormat="1" x14ac:dyDescent="0.3">
      <c r="A98" s="21">
        <v>76</v>
      </c>
      <c r="B98" s="18" t="s">
        <v>21</v>
      </c>
      <c r="C98" s="21" t="s">
        <v>15</v>
      </c>
      <c r="D98" s="21" t="s">
        <v>11</v>
      </c>
      <c r="E98" s="42">
        <v>229.85</v>
      </c>
      <c r="F98" s="5"/>
      <c r="G98" s="5"/>
      <c r="H98" s="6">
        <f t="shared" si="4"/>
        <v>0</v>
      </c>
      <c r="I98" s="6">
        <f t="shared" si="5"/>
        <v>0</v>
      </c>
      <c r="J98" s="6">
        <f t="shared" si="6"/>
        <v>0</v>
      </c>
      <c r="K98" s="6">
        <f t="shared" si="7"/>
        <v>0</v>
      </c>
      <c r="L98" s="5"/>
    </row>
    <row r="99" spans="1:12" s="3" customFormat="1" ht="27.6" x14ac:dyDescent="0.3">
      <c r="A99" s="21">
        <v>77</v>
      </c>
      <c r="B99" s="18" t="s">
        <v>22</v>
      </c>
      <c r="C99" s="21" t="s">
        <v>15</v>
      </c>
      <c r="D99" s="21" t="s">
        <v>11</v>
      </c>
      <c r="E99" s="42">
        <v>229.85</v>
      </c>
      <c r="F99" s="5"/>
      <c r="G99" s="5"/>
      <c r="H99" s="6">
        <f t="shared" si="4"/>
        <v>0</v>
      </c>
      <c r="I99" s="6">
        <f t="shared" si="5"/>
        <v>0</v>
      </c>
      <c r="J99" s="6">
        <f t="shared" si="6"/>
        <v>0</v>
      </c>
      <c r="K99" s="6">
        <f t="shared" si="7"/>
        <v>0</v>
      </c>
      <c r="L99" s="5"/>
    </row>
    <row r="100" spans="1:12" s="3" customFormat="1" ht="15" customHeight="1" x14ac:dyDescent="0.3">
      <c r="A100" s="21">
        <v>78</v>
      </c>
      <c r="B100" s="18" t="s">
        <v>20</v>
      </c>
      <c r="C100" s="21"/>
      <c r="D100" s="21" t="s">
        <v>11</v>
      </c>
      <c r="E100" s="42">
        <v>229.85</v>
      </c>
      <c r="F100" s="5"/>
      <c r="G100" s="5"/>
      <c r="H100" s="6">
        <f t="shared" si="4"/>
        <v>0</v>
      </c>
      <c r="I100" s="6">
        <f t="shared" si="5"/>
        <v>0</v>
      </c>
      <c r="J100" s="6">
        <f t="shared" si="6"/>
        <v>0</v>
      </c>
      <c r="K100" s="6">
        <f t="shared" si="7"/>
        <v>0</v>
      </c>
      <c r="L100" s="5"/>
    </row>
    <row r="101" spans="1:12" s="3" customFormat="1" x14ac:dyDescent="0.3">
      <c r="A101" s="21">
        <v>79</v>
      </c>
      <c r="B101" s="18" t="s">
        <v>23</v>
      </c>
      <c r="C101" s="21" t="s">
        <v>17</v>
      </c>
      <c r="D101" s="21" t="s">
        <v>11</v>
      </c>
      <c r="E101" s="42">
        <v>229.85</v>
      </c>
      <c r="F101" s="5"/>
      <c r="G101" s="5"/>
      <c r="H101" s="6">
        <f t="shared" si="4"/>
        <v>0</v>
      </c>
      <c r="I101" s="6">
        <f t="shared" si="5"/>
        <v>0</v>
      </c>
      <c r="J101" s="6">
        <f t="shared" si="6"/>
        <v>0</v>
      </c>
      <c r="K101" s="6">
        <f t="shared" si="7"/>
        <v>0</v>
      </c>
      <c r="L101" s="5"/>
    </row>
    <row r="102" spans="1:12" s="3" customFormat="1" x14ac:dyDescent="0.3">
      <c r="A102" s="21">
        <v>80</v>
      </c>
      <c r="B102" s="18" t="s">
        <v>24</v>
      </c>
      <c r="C102" s="21"/>
      <c r="D102" s="21" t="s">
        <v>11</v>
      </c>
      <c r="E102" s="42">
        <v>229.85</v>
      </c>
      <c r="F102" s="5"/>
      <c r="G102" s="5"/>
      <c r="H102" s="6">
        <f t="shared" si="4"/>
        <v>0</v>
      </c>
      <c r="I102" s="6">
        <f t="shared" si="5"/>
        <v>0</v>
      </c>
      <c r="J102" s="6">
        <f t="shared" si="6"/>
        <v>0</v>
      </c>
      <c r="K102" s="6">
        <f t="shared" si="7"/>
        <v>0</v>
      </c>
      <c r="L102" s="5"/>
    </row>
    <row r="103" spans="1:12" s="3" customFormat="1" x14ac:dyDescent="0.3">
      <c r="A103" s="21">
        <v>81</v>
      </c>
      <c r="B103" s="18" t="s">
        <v>25</v>
      </c>
      <c r="C103" s="21"/>
      <c r="D103" s="21" t="s">
        <v>11</v>
      </c>
      <c r="E103" s="42">
        <v>229.85</v>
      </c>
      <c r="F103" s="5"/>
      <c r="G103" s="5"/>
      <c r="H103" s="6">
        <f t="shared" si="4"/>
        <v>0</v>
      </c>
      <c r="I103" s="6">
        <f t="shared" si="5"/>
        <v>0</v>
      </c>
      <c r="J103" s="6">
        <f t="shared" si="6"/>
        <v>0</v>
      </c>
      <c r="K103" s="6">
        <f t="shared" si="7"/>
        <v>0</v>
      </c>
      <c r="L103" s="5"/>
    </row>
    <row r="104" spans="1:12" s="3" customFormat="1" x14ac:dyDescent="0.3">
      <c r="A104" s="21">
        <v>82</v>
      </c>
      <c r="B104" s="18" t="s">
        <v>26</v>
      </c>
      <c r="C104" s="21" t="s">
        <v>30</v>
      </c>
      <c r="D104" s="21" t="s">
        <v>11</v>
      </c>
      <c r="E104" s="42">
        <v>229.85</v>
      </c>
      <c r="F104" s="5"/>
      <c r="G104" s="5"/>
      <c r="H104" s="6">
        <f t="shared" si="4"/>
        <v>0</v>
      </c>
      <c r="I104" s="6">
        <f t="shared" si="5"/>
        <v>0</v>
      </c>
      <c r="J104" s="6">
        <f t="shared" si="6"/>
        <v>0</v>
      </c>
      <c r="K104" s="6">
        <f t="shared" si="7"/>
        <v>0</v>
      </c>
      <c r="L104" s="5"/>
    </row>
    <row r="105" spans="1:12" s="3" customFormat="1" x14ac:dyDescent="0.3">
      <c r="A105" s="21">
        <v>83</v>
      </c>
      <c r="B105" s="18" t="s">
        <v>27</v>
      </c>
      <c r="C105" s="21" t="s">
        <v>34</v>
      </c>
      <c r="D105" s="21" t="s">
        <v>11</v>
      </c>
      <c r="E105" s="42">
        <v>229.85</v>
      </c>
      <c r="F105" s="5"/>
      <c r="G105" s="5"/>
      <c r="H105" s="6">
        <f t="shared" si="4"/>
        <v>0</v>
      </c>
      <c r="I105" s="6">
        <f t="shared" si="5"/>
        <v>0</v>
      </c>
      <c r="J105" s="6">
        <f t="shared" si="6"/>
        <v>0</v>
      </c>
      <c r="K105" s="6">
        <f t="shared" si="7"/>
        <v>0</v>
      </c>
      <c r="L105" s="5"/>
    </row>
    <row r="106" spans="1:12" s="3" customFormat="1" x14ac:dyDescent="0.3">
      <c r="A106" s="21">
        <v>84</v>
      </c>
      <c r="B106" s="18" t="s">
        <v>28</v>
      </c>
      <c r="C106" s="21" t="s">
        <v>18</v>
      </c>
      <c r="D106" s="21" t="s">
        <v>11</v>
      </c>
      <c r="E106" s="42">
        <v>229.85</v>
      </c>
      <c r="F106" s="5"/>
      <c r="G106" s="5"/>
      <c r="H106" s="6">
        <f t="shared" si="4"/>
        <v>0</v>
      </c>
      <c r="I106" s="6">
        <f t="shared" si="5"/>
        <v>0</v>
      </c>
      <c r="J106" s="6">
        <f t="shared" si="6"/>
        <v>0</v>
      </c>
      <c r="K106" s="6">
        <f t="shared" si="7"/>
        <v>0</v>
      </c>
      <c r="L106" s="5"/>
    </row>
    <row r="107" spans="1:12" s="3" customFormat="1" x14ac:dyDescent="0.3">
      <c r="A107" s="21">
        <v>85</v>
      </c>
      <c r="B107" s="18" t="s">
        <v>29</v>
      </c>
      <c r="C107" s="21"/>
      <c r="D107" s="21" t="s">
        <v>11</v>
      </c>
      <c r="E107" s="42">
        <v>229.85</v>
      </c>
      <c r="F107" s="5"/>
      <c r="G107" s="5"/>
      <c r="H107" s="6">
        <f t="shared" si="4"/>
        <v>0</v>
      </c>
      <c r="I107" s="6">
        <f t="shared" si="5"/>
        <v>0</v>
      </c>
      <c r="J107" s="6">
        <f t="shared" si="6"/>
        <v>0</v>
      </c>
      <c r="K107" s="6">
        <f t="shared" si="7"/>
        <v>0</v>
      </c>
      <c r="L107" s="5"/>
    </row>
    <row r="108" spans="1:12" s="36" customFormat="1" ht="13.95" customHeight="1" x14ac:dyDescent="0.3">
      <c r="A108" s="34"/>
      <c r="B108" s="35" t="s">
        <v>66</v>
      </c>
      <c r="C108" s="34"/>
      <c r="D108" s="34"/>
      <c r="E108" s="40"/>
      <c r="F108" s="28"/>
      <c r="G108" s="28"/>
      <c r="H108" s="48"/>
      <c r="I108" s="48"/>
      <c r="J108" s="48"/>
      <c r="K108" s="48"/>
      <c r="L108" s="28"/>
    </row>
    <row r="109" spans="1:12" s="3" customFormat="1" x14ac:dyDescent="0.3">
      <c r="A109" s="21">
        <v>86</v>
      </c>
      <c r="B109" s="18" t="s">
        <v>37</v>
      </c>
      <c r="C109" s="21"/>
      <c r="D109" s="21" t="s">
        <v>11</v>
      </c>
      <c r="E109" s="42">
        <v>25.2835</v>
      </c>
      <c r="F109" s="5"/>
      <c r="G109" s="5"/>
      <c r="H109" s="6">
        <f t="shared" si="4"/>
        <v>0</v>
      </c>
      <c r="I109" s="6">
        <f t="shared" si="5"/>
        <v>0</v>
      </c>
      <c r="J109" s="6">
        <f t="shared" si="6"/>
        <v>0</v>
      </c>
      <c r="K109" s="6">
        <f t="shared" si="7"/>
        <v>0</v>
      </c>
      <c r="L109" s="5"/>
    </row>
    <row r="110" spans="1:12" s="3" customFormat="1" x14ac:dyDescent="0.3">
      <c r="A110" s="21">
        <v>87</v>
      </c>
      <c r="B110" s="18" t="s">
        <v>23</v>
      </c>
      <c r="C110" s="21"/>
      <c r="D110" s="21" t="s">
        <v>11</v>
      </c>
      <c r="E110" s="42">
        <v>25.2835</v>
      </c>
      <c r="F110" s="5"/>
      <c r="G110" s="5"/>
      <c r="H110" s="6">
        <f t="shared" si="4"/>
        <v>0</v>
      </c>
      <c r="I110" s="6">
        <f t="shared" si="5"/>
        <v>0</v>
      </c>
      <c r="J110" s="6">
        <f t="shared" si="6"/>
        <v>0</v>
      </c>
      <c r="K110" s="6">
        <f t="shared" si="7"/>
        <v>0</v>
      </c>
      <c r="L110" s="5"/>
    </row>
    <row r="111" spans="1:12" s="3" customFormat="1" x14ac:dyDescent="0.3">
      <c r="A111" s="21">
        <v>88</v>
      </c>
      <c r="B111" s="18" t="s">
        <v>24</v>
      </c>
      <c r="C111" s="21"/>
      <c r="D111" s="21" t="s">
        <v>11</v>
      </c>
      <c r="E111" s="42">
        <v>25.2835</v>
      </c>
      <c r="F111" s="5"/>
      <c r="G111" s="5"/>
      <c r="H111" s="6">
        <f t="shared" si="4"/>
        <v>0</v>
      </c>
      <c r="I111" s="6">
        <f t="shared" si="5"/>
        <v>0</v>
      </c>
      <c r="J111" s="6">
        <f t="shared" si="6"/>
        <v>0</v>
      </c>
      <c r="K111" s="6">
        <f t="shared" si="7"/>
        <v>0</v>
      </c>
      <c r="L111" s="5"/>
    </row>
    <row r="112" spans="1:12" s="3" customFormat="1" x14ac:dyDescent="0.3">
      <c r="A112" s="21">
        <v>89</v>
      </c>
      <c r="B112" s="18" t="s">
        <v>25</v>
      </c>
      <c r="C112" s="21"/>
      <c r="D112" s="21" t="s">
        <v>11</v>
      </c>
      <c r="E112" s="42">
        <v>25.2835</v>
      </c>
      <c r="F112" s="5"/>
      <c r="G112" s="5"/>
      <c r="H112" s="6">
        <f t="shared" si="4"/>
        <v>0</v>
      </c>
      <c r="I112" s="6">
        <f t="shared" si="5"/>
        <v>0</v>
      </c>
      <c r="J112" s="6">
        <f t="shared" si="6"/>
        <v>0</v>
      </c>
      <c r="K112" s="6">
        <f t="shared" si="7"/>
        <v>0</v>
      </c>
      <c r="L112" s="5"/>
    </row>
    <row r="113" spans="1:12" s="3" customFormat="1" x14ac:dyDescent="0.3">
      <c r="A113" s="21">
        <v>90</v>
      </c>
      <c r="B113" s="18" t="s">
        <v>61</v>
      </c>
      <c r="C113" s="21"/>
      <c r="D113" s="21" t="s">
        <v>62</v>
      </c>
      <c r="E113" s="42">
        <v>101.134</v>
      </c>
      <c r="F113" s="5"/>
      <c r="G113" s="5"/>
      <c r="H113" s="6">
        <f t="shared" si="4"/>
        <v>0</v>
      </c>
      <c r="I113" s="6">
        <f t="shared" si="5"/>
        <v>0</v>
      </c>
      <c r="J113" s="6">
        <f t="shared" si="6"/>
        <v>0</v>
      </c>
      <c r="K113" s="6">
        <f t="shared" si="7"/>
        <v>0</v>
      </c>
      <c r="L113" s="5"/>
    </row>
    <row r="114" spans="1:12" s="3" customFormat="1" x14ac:dyDescent="0.3">
      <c r="A114" s="21">
        <v>91</v>
      </c>
      <c r="B114" s="18" t="s">
        <v>20</v>
      </c>
      <c r="C114" s="21"/>
      <c r="D114" s="21" t="s">
        <v>11</v>
      </c>
      <c r="E114" s="42">
        <v>25.2835</v>
      </c>
      <c r="F114" s="5"/>
      <c r="G114" s="5"/>
      <c r="H114" s="6">
        <f t="shared" si="4"/>
        <v>0</v>
      </c>
      <c r="I114" s="6">
        <f t="shared" si="5"/>
        <v>0</v>
      </c>
      <c r="J114" s="6">
        <f t="shared" si="6"/>
        <v>0</v>
      </c>
      <c r="K114" s="6">
        <f t="shared" si="7"/>
        <v>0</v>
      </c>
      <c r="L114" s="5"/>
    </row>
    <row r="115" spans="1:12" s="36" customFormat="1" ht="13.95" customHeight="1" x14ac:dyDescent="0.3">
      <c r="A115" s="34"/>
      <c r="B115" s="35" t="s">
        <v>43</v>
      </c>
      <c r="C115" s="34"/>
      <c r="D115" s="34"/>
      <c r="E115" s="40"/>
      <c r="F115" s="28"/>
      <c r="G115" s="28"/>
      <c r="H115" s="48"/>
      <c r="I115" s="48"/>
      <c r="J115" s="48"/>
      <c r="K115" s="48"/>
      <c r="L115" s="28"/>
    </row>
    <row r="116" spans="1:12" s="3" customFormat="1" x14ac:dyDescent="0.3">
      <c r="A116" s="21">
        <v>92</v>
      </c>
      <c r="B116" s="18" t="s">
        <v>20</v>
      </c>
      <c r="C116" s="21"/>
      <c r="D116" s="21" t="s">
        <v>11</v>
      </c>
      <c r="E116" s="42">
        <v>72.040000000000006</v>
      </c>
      <c r="F116" s="5"/>
      <c r="G116" s="5"/>
      <c r="H116" s="6">
        <f t="shared" si="4"/>
        <v>0</v>
      </c>
      <c r="I116" s="6">
        <f t="shared" si="5"/>
        <v>0</v>
      </c>
      <c r="J116" s="6">
        <f t="shared" si="6"/>
        <v>0</v>
      </c>
      <c r="K116" s="6">
        <f t="shared" si="7"/>
        <v>0</v>
      </c>
      <c r="L116" s="5"/>
    </row>
    <row r="117" spans="1:12" s="3" customFormat="1" x14ac:dyDescent="0.3">
      <c r="A117" s="21">
        <v>93</v>
      </c>
      <c r="B117" s="18" t="s">
        <v>21</v>
      </c>
      <c r="C117" s="21" t="s">
        <v>15</v>
      </c>
      <c r="D117" s="21" t="s">
        <v>11</v>
      </c>
      <c r="E117" s="42">
        <v>72.040000000000006</v>
      </c>
      <c r="F117" s="5"/>
      <c r="G117" s="5"/>
      <c r="H117" s="6">
        <f t="shared" si="4"/>
        <v>0</v>
      </c>
      <c r="I117" s="6">
        <f t="shared" si="5"/>
        <v>0</v>
      </c>
      <c r="J117" s="6">
        <f t="shared" si="6"/>
        <v>0</v>
      </c>
      <c r="K117" s="6">
        <f t="shared" si="7"/>
        <v>0</v>
      </c>
      <c r="L117" s="5"/>
    </row>
    <row r="118" spans="1:12" s="3" customFormat="1" ht="27.6" x14ac:dyDescent="0.3">
      <c r="A118" s="21">
        <v>94</v>
      </c>
      <c r="B118" s="18" t="s">
        <v>22</v>
      </c>
      <c r="C118" s="21" t="s">
        <v>15</v>
      </c>
      <c r="D118" s="21" t="s">
        <v>11</v>
      </c>
      <c r="E118" s="42">
        <v>72.040000000000006</v>
      </c>
      <c r="F118" s="5"/>
      <c r="G118" s="5"/>
      <c r="H118" s="6">
        <f t="shared" si="4"/>
        <v>0</v>
      </c>
      <c r="I118" s="6">
        <f t="shared" si="5"/>
        <v>0</v>
      </c>
      <c r="J118" s="6">
        <f t="shared" si="6"/>
        <v>0</v>
      </c>
      <c r="K118" s="6">
        <f t="shared" si="7"/>
        <v>0</v>
      </c>
      <c r="L118" s="5"/>
    </row>
    <row r="119" spans="1:12" s="3" customFormat="1" x14ac:dyDescent="0.3">
      <c r="A119" s="21">
        <v>95</v>
      </c>
      <c r="B119" s="18" t="s">
        <v>20</v>
      </c>
      <c r="C119" s="21"/>
      <c r="D119" s="21" t="s">
        <v>11</v>
      </c>
      <c r="E119" s="42">
        <v>72.040000000000006</v>
      </c>
      <c r="F119" s="5"/>
      <c r="G119" s="5"/>
      <c r="H119" s="6">
        <f t="shared" si="4"/>
        <v>0</v>
      </c>
      <c r="I119" s="6">
        <f t="shared" si="5"/>
        <v>0</v>
      </c>
      <c r="J119" s="6">
        <f t="shared" si="6"/>
        <v>0</v>
      </c>
      <c r="K119" s="6">
        <f t="shared" si="7"/>
        <v>0</v>
      </c>
      <c r="L119" s="5"/>
    </row>
    <row r="120" spans="1:12" s="3" customFormat="1" x14ac:dyDescent="0.3">
      <c r="A120" s="21">
        <v>96</v>
      </c>
      <c r="B120" s="18" t="s">
        <v>23</v>
      </c>
      <c r="C120" s="21" t="s">
        <v>17</v>
      </c>
      <c r="D120" s="21" t="s">
        <v>11</v>
      </c>
      <c r="E120" s="42">
        <v>72.040000000000006</v>
      </c>
      <c r="F120" s="5"/>
      <c r="G120" s="5"/>
      <c r="H120" s="6">
        <f t="shared" si="4"/>
        <v>0</v>
      </c>
      <c r="I120" s="6">
        <f t="shared" si="5"/>
        <v>0</v>
      </c>
      <c r="J120" s="6">
        <f t="shared" si="6"/>
        <v>0</v>
      </c>
      <c r="K120" s="6">
        <f t="shared" si="7"/>
        <v>0</v>
      </c>
      <c r="L120" s="5"/>
    </row>
    <row r="121" spans="1:12" s="3" customFormat="1" x14ac:dyDescent="0.3">
      <c r="A121" s="21">
        <v>97</v>
      </c>
      <c r="B121" s="18" t="s">
        <v>24</v>
      </c>
      <c r="C121" s="21"/>
      <c r="D121" s="21" t="s">
        <v>11</v>
      </c>
      <c r="E121" s="42">
        <v>72.040000000000006</v>
      </c>
      <c r="F121" s="5"/>
      <c r="G121" s="5"/>
      <c r="H121" s="6">
        <f t="shared" si="4"/>
        <v>0</v>
      </c>
      <c r="I121" s="6">
        <f t="shared" si="5"/>
        <v>0</v>
      </c>
      <c r="J121" s="6">
        <f t="shared" si="6"/>
        <v>0</v>
      </c>
      <c r="K121" s="6">
        <f t="shared" si="7"/>
        <v>0</v>
      </c>
      <c r="L121" s="5"/>
    </row>
    <row r="122" spans="1:12" s="3" customFormat="1" x14ac:dyDescent="0.3">
      <c r="A122" s="21">
        <v>98</v>
      </c>
      <c r="B122" s="18" t="s">
        <v>25</v>
      </c>
      <c r="C122" s="21"/>
      <c r="D122" s="21" t="s">
        <v>11</v>
      </c>
      <c r="E122" s="42">
        <v>72.040000000000006</v>
      </c>
      <c r="F122" s="5"/>
      <c r="G122" s="5"/>
      <c r="H122" s="6">
        <f t="shared" si="4"/>
        <v>0</v>
      </c>
      <c r="I122" s="6">
        <f t="shared" si="5"/>
        <v>0</v>
      </c>
      <c r="J122" s="6">
        <f t="shared" si="6"/>
        <v>0</v>
      </c>
      <c r="K122" s="6">
        <f t="shared" si="7"/>
        <v>0</v>
      </c>
      <c r="L122" s="5"/>
    </row>
    <row r="123" spans="1:12" s="3" customFormat="1" x14ac:dyDescent="0.3">
      <c r="A123" s="21">
        <v>99</v>
      </c>
      <c r="B123" s="18" t="s">
        <v>26</v>
      </c>
      <c r="C123" s="21" t="s">
        <v>30</v>
      </c>
      <c r="D123" s="21" t="s">
        <v>11</v>
      </c>
      <c r="E123" s="42">
        <v>72.040000000000006</v>
      </c>
      <c r="F123" s="5"/>
      <c r="G123" s="5"/>
      <c r="H123" s="6">
        <f t="shared" si="4"/>
        <v>0</v>
      </c>
      <c r="I123" s="6">
        <f t="shared" si="5"/>
        <v>0</v>
      </c>
      <c r="J123" s="6">
        <f t="shared" si="6"/>
        <v>0</v>
      </c>
      <c r="K123" s="6">
        <f t="shared" si="7"/>
        <v>0</v>
      </c>
      <c r="L123" s="5"/>
    </row>
    <row r="124" spans="1:12" s="3" customFormat="1" x14ac:dyDescent="0.3">
      <c r="A124" s="21">
        <v>100</v>
      </c>
      <c r="B124" s="18" t="s">
        <v>27</v>
      </c>
      <c r="C124" s="21" t="s">
        <v>34</v>
      </c>
      <c r="D124" s="21" t="s">
        <v>11</v>
      </c>
      <c r="E124" s="42">
        <v>72.040000000000006</v>
      </c>
      <c r="F124" s="5"/>
      <c r="G124" s="5"/>
      <c r="H124" s="6">
        <f t="shared" si="4"/>
        <v>0</v>
      </c>
      <c r="I124" s="6">
        <f t="shared" si="5"/>
        <v>0</v>
      </c>
      <c r="J124" s="6">
        <f t="shared" si="6"/>
        <v>0</v>
      </c>
      <c r="K124" s="6">
        <f t="shared" si="7"/>
        <v>0</v>
      </c>
      <c r="L124" s="5"/>
    </row>
    <row r="125" spans="1:12" s="3" customFormat="1" x14ac:dyDescent="0.3">
      <c r="A125" s="21">
        <v>101</v>
      </c>
      <c r="B125" s="18" t="s">
        <v>28</v>
      </c>
      <c r="C125" s="21" t="s">
        <v>18</v>
      </c>
      <c r="D125" s="21" t="s">
        <v>11</v>
      </c>
      <c r="E125" s="42">
        <v>72.040000000000006</v>
      </c>
      <c r="F125" s="5"/>
      <c r="G125" s="5"/>
      <c r="H125" s="6">
        <f t="shared" si="4"/>
        <v>0</v>
      </c>
      <c r="I125" s="6">
        <f t="shared" si="5"/>
        <v>0</v>
      </c>
      <c r="J125" s="6">
        <f t="shared" si="6"/>
        <v>0</v>
      </c>
      <c r="K125" s="6">
        <f t="shared" si="7"/>
        <v>0</v>
      </c>
      <c r="L125" s="5"/>
    </row>
    <row r="126" spans="1:12" s="3" customFormat="1" x14ac:dyDescent="0.3">
      <c r="A126" s="21">
        <v>102</v>
      </c>
      <c r="B126" s="18" t="s">
        <v>29</v>
      </c>
      <c r="C126" s="21"/>
      <c r="D126" s="21" t="s">
        <v>11</v>
      </c>
      <c r="E126" s="42">
        <v>72.040000000000006</v>
      </c>
      <c r="F126" s="5"/>
      <c r="G126" s="5"/>
      <c r="H126" s="6">
        <f t="shared" si="4"/>
        <v>0</v>
      </c>
      <c r="I126" s="6">
        <f t="shared" si="5"/>
        <v>0</v>
      </c>
      <c r="J126" s="6">
        <f t="shared" si="6"/>
        <v>0</v>
      </c>
      <c r="K126" s="6">
        <f t="shared" si="7"/>
        <v>0</v>
      </c>
      <c r="L126" s="5"/>
    </row>
    <row r="127" spans="1:12" s="36" customFormat="1" ht="13.95" customHeight="1" x14ac:dyDescent="0.3">
      <c r="A127" s="34"/>
      <c r="B127" s="35" t="s">
        <v>44</v>
      </c>
      <c r="C127" s="34"/>
      <c r="D127" s="34"/>
      <c r="E127" s="40"/>
      <c r="F127" s="28"/>
      <c r="G127" s="28"/>
      <c r="H127" s="48"/>
      <c r="I127" s="48"/>
      <c r="J127" s="48"/>
      <c r="K127" s="48"/>
      <c r="L127" s="28"/>
    </row>
    <row r="128" spans="1:12" s="3" customFormat="1" x14ac:dyDescent="0.3">
      <c r="A128" s="21">
        <v>103</v>
      </c>
      <c r="B128" s="18" t="s">
        <v>28</v>
      </c>
      <c r="C128" s="21" t="s">
        <v>18</v>
      </c>
      <c r="D128" s="21" t="s">
        <v>11</v>
      </c>
      <c r="E128" s="42">
        <v>111.27</v>
      </c>
      <c r="F128" s="5"/>
      <c r="G128" s="5"/>
      <c r="H128" s="6">
        <f t="shared" si="4"/>
        <v>0</v>
      </c>
      <c r="I128" s="6">
        <f t="shared" si="5"/>
        <v>0</v>
      </c>
      <c r="J128" s="6">
        <f t="shared" si="6"/>
        <v>0</v>
      </c>
      <c r="K128" s="6">
        <f t="shared" si="7"/>
        <v>0</v>
      </c>
      <c r="L128" s="5"/>
    </row>
    <row r="129" spans="1:12" s="3" customFormat="1" x14ac:dyDescent="0.3">
      <c r="A129" s="21">
        <v>104</v>
      </c>
      <c r="B129" s="18" t="s">
        <v>29</v>
      </c>
      <c r="C129" s="21"/>
      <c r="D129" s="21" t="s">
        <v>11</v>
      </c>
      <c r="E129" s="42">
        <v>111.27</v>
      </c>
      <c r="F129" s="5"/>
      <c r="G129" s="5"/>
      <c r="H129" s="6">
        <f t="shared" si="4"/>
        <v>0</v>
      </c>
      <c r="I129" s="6">
        <f t="shared" si="5"/>
        <v>0</v>
      </c>
      <c r="J129" s="6">
        <f t="shared" si="6"/>
        <v>0</v>
      </c>
      <c r="K129" s="6">
        <f t="shared" si="7"/>
        <v>0</v>
      </c>
      <c r="L129" s="5"/>
    </row>
    <row r="130" spans="1:12" s="36" customFormat="1" ht="13.95" customHeight="1" x14ac:dyDescent="0.3">
      <c r="A130" s="34"/>
      <c r="B130" s="35" t="s">
        <v>45</v>
      </c>
      <c r="C130" s="34"/>
      <c r="D130" s="34"/>
      <c r="E130" s="40"/>
      <c r="F130" s="28"/>
      <c r="G130" s="28"/>
      <c r="H130" s="48"/>
      <c r="I130" s="48"/>
      <c r="J130" s="48"/>
      <c r="K130" s="48"/>
      <c r="L130" s="28"/>
    </row>
    <row r="131" spans="1:12" s="3" customFormat="1" ht="31.5" customHeight="1" x14ac:dyDescent="0.3">
      <c r="A131" s="21">
        <v>105</v>
      </c>
      <c r="B131" s="18" t="s">
        <v>22</v>
      </c>
      <c r="C131" s="21" t="s">
        <v>15</v>
      </c>
      <c r="D131" s="21" t="s">
        <v>11</v>
      </c>
      <c r="E131" s="42">
        <v>39.83</v>
      </c>
      <c r="F131" s="5"/>
      <c r="G131" s="5"/>
      <c r="H131" s="6">
        <f t="shared" si="4"/>
        <v>0</v>
      </c>
      <c r="I131" s="6">
        <f t="shared" si="5"/>
        <v>0</v>
      </c>
      <c r="J131" s="6">
        <f t="shared" si="6"/>
        <v>0</v>
      </c>
      <c r="K131" s="6">
        <f t="shared" si="7"/>
        <v>0</v>
      </c>
      <c r="L131" s="5"/>
    </row>
    <row r="132" spans="1:12" s="3" customFormat="1" x14ac:dyDescent="0.3">
      <c r="A132" s="21">
        <v>106</v>
      </c>
      <c r="B132" s="18" t="s">
        <v>20</v>
      </c>
      <c r="C132" s="21"/>
      <c r="D132" s="21" t="s">
        <v>11</v>
      </c>
      <c r="E132" s="42">
        <v>39.83</v>
      </c>
      <c r="F132" s="5"/>
      <c r="G132" s="5"/>
      <c r="H132" s="6">
        <f t="shared" si="4"/>
        <v>0</v>
      </c>
      <c r="I132" s="6">
        <f t="shared" si="5"/>
        <v>0</v>
      </c>
      <c r="J132" s="6">
        <f t="shared" si="6"/>
        <v>0</v>
      </c>
      <c r="K132" s="6">
        <f t="shared" si="7"/>
        <v>0</v>
      </c>
      <c r="L132" s="5"/>
    </row>
    <row r="133" spans="1:12" s="3" customFormat="1" x14ac:dyDescent="0.3">
      <c r="A133" s="21">
        <v>107</v>
      </c>
      <c r="B133" s="18" t="s">
        <v>23</v>
      </c>
      <c r="C133" s="21" t="s">
        <v>17</v>
      </c>
      <c r="D133" s="21" t="s">
        <v>11</v>
      </c>
      <c r="E133" s="42">
        <v>39.83</v>
      </c>
      <c r="F133" s="5"/>
      <c r="G133" s="5"/>
      <c r="H133" s="6">
        <f t="shared" si="4"/>
        <v>0</v>
      </c>
      <c r="I133" s="6">
        <f t="shared" si="5"/>
        <v>0</v>
      </c>
      <c r="J133" s="6">
        <f t="shared" si="6"/>
        <v>0</v>
      </c>
      <c r="K133" s="6">
        <f t="shared" si="7"/>
        <v>0</v>
      </c>
      <c r="L133" s="5"/>
    </row>
    <row r="134" spans="1:12" s="3" customFormat="1" x14ac:dyDescent="0.3">
      <c r="A134" s="21">
        <v>108</v>
      </c>
      <c r="B134" s="18" t="s">
        <v>24</v>
      </c>
      <c r="C134" s="21"/>
      <c r="D134" s="21" t="s">
        <v>11</v>
      </c>
      <c r="E134" s="42">
        <v>39.83</v>
      </c>
      <c r="F134" s="5"/>
      <c r="G134" s="5"/>
      <c r="H134" s="6">
        <f t="shared" si="4"/>
        <v>0</v>
      </c>
      <c r="I134" s="6">
        <f t="shared" si="5"/>
        <v>0</v>
      </c>
      <c r="J134" s="6">
        <f t="shared" si="6"/>
        <v>0</v>
      </c>
      <c r="K134" s="6">
        <f t="shared" si="7"/>
        <v>0</v>
      </c>
      <c r="L134" s="5"/>
    </row>
    <row r="135" spans="1:12" s="3" customFormat="1" x14ac:dyDescent="0.3">
      <c r="A135" s="21">
        <v>109</v>
      </c>
      <c r="B135" s="18" t="s">
        <v>25</v>
      </c>
      <c r="C135" s="21"/>
      <c r="D135" s="21" t="s">
        <v>11</v>
      </c>
      <c r="E135" s="42">
        <v>39.83</v>
      </c>
      <c r="F135" s="5"/>
      <c r="G135" s="5"/>
      <c r="H135" s="6">
        <f t="shared" si="4"/>
        <v>0</v>
      </c>
      <c r="I135" s="6">
        <f t="shared" si="5"/>
        <v>0</v>
      </c>
      <c r="J135" s="6">
        <f t="shared" si="6"/>
        <v>0</v>
      </c>
      <c r="K135" s="6">
        <f t="shared" si="7"/>
        <v>0</v>
      </c>
      <c r="L135" s="5"/>
    </row>
    <row r="136" spans="1:12" s="3" customFormat="1" x14ac:dyDescent="0.3">
      <c r="A136" s="21">
        <v>110</v>
      </c>
      <c r="B136" s="18" t="s">
        <v>46</v>
      </c>
      <c r="C136" s="21" t="s">
        <v>47</v>
      </c>
      <c r="D136" s="21" t="s">
        <v>11</v>
      </c>
      <c r="E136" s="42">
        <v>39.83</v>
      </c>
      <c r="F136" s="5"/>
      <c r="G136" s="5"/>
      <c r="H136" s="6">
        <f t="shared" si="4"/>
        <v>0</v>
      </c>
      <c r="I136" s="6">
        <f t="shared" si="5"/>
        <v>0</v>
      </c>
      <c r="J136" s="6">
        <f t="shared" si="6"/>
        <v>0</v>
      </c>
      <c r="K136" s="6">
        <f t="shared" si="7"/>
        <v>0</v>
      </c>
      <c r="L136" s="5"/>
    </row>
    <row r="137" spans="1:12" s="3" customFormat="1" x14ac:dyDescent="0.3">
      <c r="A137" s="21">
        <v>111</v>
      </c>
      <c r="B137" s="18" t="s">
        <v>39</v>
      </c>
      <c r="C137" s="21"/>
      <c r="D137" s="21" t="s">
        <v>11</v>
      </c>
      <c r="E137" s="42">
        <v>39.83</v>
      </c>
      <c r="F137" s="5"/>
      <c r="G137" s="5"/>
      <c r="H137" s="6">
        <f t="shared" si="4"/>
        <v>0</v>
      </c>
      <c r="I137" s="6">
        <f t="shared" si="5"/>
        <v>0</v>
      </c>
      <c r="J137" s="6">
        <f t="shared" si="6"/>
        <v>0</v>
      </c>
      <c r="K137" s="6">
        <f t="shared" si="7"/>
        <v>0</v>
      </c>
      <c r="L137" s="5"/>
    </row>
    <row r="138" spans="1:12" s="3" customFormat="1" x14ac:dyDescent="0.3">
      <c r="A138" s="21">
        <v>112</v>
      </c>
      <c r="B138" s="18" t="s">
        <v>28</v>
      </c>
      <c r="C138" s="21" t="s">
        <v>36</v>
      </c>
      <c r="D138" s="21" t="s">
        <v>11</v>
      </c>
      <c r="E138" s="42">
        <v>39.83</v>
      </c>
      <c r="F138" s="5"/>
      <c r="G138" s="5"/>
      <c r="H138" s="6">
        <f t="shared" si="4"/>
        <v>0</v>
      </c>
      <c r="I138" s="6">
        <f t="shared" si="5"/>
        <v>0</v>
      </c>
      <c r="J138" s="6">
        <f t="shared" si="6"/>
        <v>0</v>
      </c>
      <c r="K138" s="6">
        <f t="shared" si="7"/>
        <v>0</v>
      </c>
      <c r="L138" s="5"/>
    </row>
    <row r="139" spans="1:12" s="3" customFormat="1" x14ac:dyDescent="0.3">
      <c r="A139" s="21">
        <v>113</v>
      </c>
      <c r="B139" s="18" t="s">
        <v>29</v>
      </c>
      <c r="C139" s="21"/>
      <c r="D139" s="21" t="s">
        <v>11</v>
      </c>
      <c r="E139" s="42">
        <v>39.83</v>
      </c>
      <c r="F139" s="5"/>
      <c r="G139" s="5"/>
      <c r="H139" s="6">
        <f t="shared" si="4"/>
        <v>0</v>
      </c>
      <c r="I139" s="6">
        <f t="shared" si="5"/>
        <v>0</v>
      </c>
      <c r="J139" s="6">
        <f t="shared" si="6"/>
        <v>0</v>
      </c>
      <c r="K139" s="6">
        <f t="shared" si="7"/>
        <v>0</v>
      </c>
      <c r="L139" s="5"/>
    </row>
    <row r="140" spans="1:12" s="36" customFormat="1" ht="13.95" customHeight="1" x14ac:dyDescent="0.3">
      <c r="A140" s="34"/>
      <c r="B140" s="35" t="s">
        <v>48</v>
      </c>
      <c r="C140" s="34"/>
      <c r="D140" s="34"/>
      <c r="E140" s="40"/>
      <c r="F140" s="28"/>
      <c r="G140" s="28"/>
      <c r="H140" s="48"/>
      <c r="I140" s="48"/>
      <c r="J140" s="48"/>
      <c r="K140" s="48"/>
      <c r="L140" s="28"/>
    </row>
    <row r="141" spans="1:12" s="3" customFormat="1" ht="27.6" x14ac:dyDescent="0.3">
      <c r="A141" s="21">
        <v>114</v>
      </c>
      <c r="B141" s="18" t="s">
        <v>22</v>
      </c>
      <c r="C141" s="21" t="s">
        <v>15</v>
      </c>
      <c r="D141" s="21" t="s">
        <v>11</v>
      </c>
      <c r="E141" s="42">
        <v>12</v>
      </c>
      <c r="F141" s="5"/>
      <c r="G141" s="5"/>
      <c r="H141" s="6">
        <f t="shared" si="4"/>
        <v>0</v>
      </c>
      <c r="I141" s="6">
        <f t="shared" si="5"/>
        <v>0</v>
      </c>
      <c r="J141" s="6">
        <f t="shared" si="6"/>
        <v>0</v>
      </c>
      <c r="K141" s="6">
        <f t="shared" si="7"/>
        <v>0</v>
      </c>
      <c r="L141" s="5"/>
    </row>
    <row r="142" spans="1:12" s="3" customFormat="1" x14ac:dyDescent="0.3">
      <c r="A142" s="21">
        <v>115</v>
      </c>
      <c r="B142" s="18" t="s">
        <v>20</v>
      </c>
      <c r="C142" s="21"/>
      <c r="D142" s="21" t="s">
        <v>11</v>
      </c>
      <c r="E142" s="42">
        <v>12.02</v>
      </c>
      <c r="F142" s="5"/>
      <c r="G142" s="5"/>
      <c r="H142" s="6">
        <f t="shared" si="4"/>
        <v>0</v>
      </c>
      <c r="I142" s="6">
        <f t="shared" si="5"/>
        <v>0</v>
      </c>
      <c r="J142" s="6">
        <f t="shared" si="6"/>
        <v>0</v>
      </c>
      <c r="K142" s="6">
        <f t="shared" si="7"/>
        <v>0</v>
      </c>
      <c r="L142" s="5"/>
    </row>
    <row r="143" spans="1:12" s="3" customFormat="1" x14ac:dyDescent="0.3">
      <c r="A143" s="21">
        <v>116</v>
      </c>
      <c r="B143" s="18" t="s">
        <v>23</v>
      </c>
      <c r="C143" s="21" t="s">
        <v>17</v>
      </c>
      <c r="D143" s="21" t="s">
        <v>11</v>
      </c>
      <c r="E143" s="42">
        <v>12.02</v>
      </c>
      <c r="F143" s="5"/>
      <c r="G143" s="5"/>
      <c r="H143" s="6">
        <f t="shared" ref="H143:H205" si="8">F143+G143</f>
        <v>0</v>
      </c>
      <c r="I143" s="6">
        <f t="shared" ref="I143:I205" si="9">E143*F143</f>
        <v>0</v>
      </c>
      <c r="J143" s="6">
        <f t="shared" ref="J143:J205" si="10">E143*G143</f>
        <v>0</v>
      </c>
      <c r="K143" s="6">
        <f t="shared" ref="K143:K205" si="11">J143+I143</f>
        <v>0</v>
      </c>
      <c r="L143" s="5"/>
    </row>
    <row r="144" spans="1:12" s="3" customFormat="1" x14ac:dyDescent="0.3">
      <c r="A144" s="21">
        <v>117</v>
      </c>
      <c r="B144" s="18" t="s">
        <v>24</v>
      </c>
      <c r="C144" s="21"/>
      <c r="D144" s="21" t="s">
        <v>11</v>
      </c>
      <c r="E144" s="42">
        <v>12.02</v>
      </c>
      <c r="F144" s="5"/>
      <c r="G144" s="5"/>
      <c r="H144" s="6">
        <f t="shared" si="8"/>
        <v>0</v>
      </c>
      <c r="I144" s="6">
        <f t="shared" si="9"/>
        <v>0</v>
      </c>
      <c r="J144" s="6">
        <f t="shared" si="10"/>
        <v>0</v>
      </c>
      <c r="K144" s="6">
        <f t="shared" si="11"/>
        <v>0</v>
      </c>
      <c r="L144" s="5"/>
    </row>
    <row r="145" spans="1:12" s="3" customFormat="1" x14ac:dyDescent="0.3">
      <c r="A145" s="21">
        <v>118</v>
      </c>
      <c r="B145" s="18" t="s">
        <v>25</v>
      </c>
      <c r="C145" s="21"/>
      <c r="D145" s="21" t="s">
        <v>11</v>
      </c>
      <c r="E145" s="42">
        <v>12.02</v>
      </c>
      <c r="F145" s="5"/>
      <c r="G145" s="5"/>
      <c r="H145" s="6">
        <f t="shared" si="8"/>
        <v>0</v>
      </c>
      <c r="I145" s="6">
        <f t="shared" si="9"/>
        <v>0</v>
      </c>
      <c r="J145" s="6">
        <f t="shared" si="10"/>
        <v>0</v>
      </c>
      <c r="K145" s="6">
        <f t="shared" si="11"/>
        <v>0</v>
      </c>
      <c r="L145" s="5"/>
    </row>
    <row r="146" spans="1:12" s="3" customFormat="1" x14ac:dyDescent="0.3">
      <c r="A146" s="21">
        <v>119</v>
      </c>
      <c r="B146" s="18" t="s">
        <v>26</v>
      </c>
      <c r="C146" s="21" t="s">
        <v>30</v>
      </c>
      <c r="D146" s="21" t="s">
        <v>11</v>
      </c>
      <c r="E146" s="42">
        <v>12.02</v>
      </c>
      <c r="F146" s="5"/>
      <c r="G146" s="5"/>
      <c r="H146" s="6">
        <f t="shared" si="8"/>
        <v>0</v>
      </c>
      <c r="I146" s="6">
        <f t="shared" si="9"/>
        <v>0</v>
      </c>
      <c r="J146" s="6">
        <f t="shared" si="10"/>
        <v>0</v>
      </c>
      <c r="K146" s="6">
        <f t="shared" si="11"/>
        <v>0</v>
      </c>
      <c r="L146" s="5"/>
    </row>
    <row r="147" spans="1:12" s="3" customFormat="1" x14ac:dyDescent="0.3">
      <c r="A147" s="21">
        <v>120</v>
      </c>
      <c r="B147" s="18" t="s">
        <v>27</v>
      </c>
      <c r="C147" s="21" t="s">
        <v>34</v>
      </c>
      <c r="D147" s="21" t="s">
        <v>11</v>
      </c>
      <c r="E147" s="42">
        <v>12.02</v>
      </c>
      <c r="F147" s="5"/>
      <c r="G147" s="5"/>
      <c r="H147" s="6">
        <f t="shared" si="8"/>
        <v>0</v>
      </c>
      <c r="I147" s="6">
        <f t="shared" si="9"/>
        <v>0</v>
      </c>
      <c r="J147" s="6">
        <f t="shared" si="10"/>
        <v>0</v>
      </c>
      <c r="K147" s="6">
        <f t="shared" si="11"/>
        <v>0</v>
      </c>
      <c r="L147" s="5"/>
    </row>
    <row r="148" spans="1:12" s="3" customFormat="1" x14ac:dyDescent="0.3">
      <c r="A148" s="21">
        <v>121</v>
      </c>
      <c r="B148" s="18" t="s">
        <v>28</v>
      </c>
      <c r="C148" s="21" t="s">
        <v>18</v>
      </c>
      <c r="D148" s="21" t="s">
        <v>11</v>
      </c>
      <c r="E148" s="42">
        <v>12.02</v>
      </c>
      <c r="F148" s="5"/>
      <c r="G148" s="5"/>
      <c r="H148" s="6">
        <f t="shared" si="8"/>
        <v>0</v>
      </c>
      <c r="I148" s="6">
        <f t="shared" si="9"/>
        <v>0</v>
      </c>
      <c r="J148" s="6">
        <f t="shared" si="10"/>
        <v>0</v>
      </c>
      <c r="K148" s="6">
        <f t="shared" si="11"/>
        <v>0</v>
      </c>
      <c r="L148" s="5"/>
    </row>
    <row r="149" spans="1:12" s="3" customFormat="1" x14ac:dyDescent="0.3">
      <c r="A149" s="21">
        <v>122</v>
      </c>
      <c r="B149" s="18" t="s">
        <v>29</v>
      </c>
      <c r="C149" s="21"/>
      <c r="D149" s="21" t="s">
        <v>11</v>
      </c>
      <c r="E149" s="42">
        <v>12.02</v>
      </c>
      <c r="F149" s="5"/>
      <c r="G149" s="5"/>
      <c r="H149" s="6">
        <f t="shared" si="8"/>
        <v>0</v>
      </c>
      <c r="I149" s="6">
        <f t="shared" si="9"/>
        <v>0</v>
      </c>
      <c r="J149" s="6">
        <f t="shared" si="10"/>
        <v>0</v>
      </c>
      <c r="K149" s="6">
        <f t="shared" si="11"/>
        <v>0</v>
      </c>
      <c r="L149" s="5"/>
    </row>
    <row r="150" spans="1:12" s="36" customFormat="1" ht="13.95" customHeight="1" x14ac:dyDescent="0.3">
      <c r="A150" s="34"/>
      <c r="B150" s="35" t="s">
        <v>67</v>
      </c>
      <c r="C150" s="34"/>
      <c r="D150" s="34"/>
      <c r="E150" s="40"/>
      <c r="F150" s="28"/>
      <c r="G150" s="28"/>
      <c r="H150" s="48"/>
      <c r="I150" s="48"/>
      <c r="J150" s="48"/>
      <c r="K150" s="48"/>
      <c r="L150" s="28"/>
    </row>
    <row r="151" spans="1:12" s="3" customFormat="1" x14ac:dyDescent="0.3">
      <c r="A151" s="21">
        <v>123</v>
      </c>
      <c r="B151" s="18" t="s">
        <v>37</v>
      </c>
      <c r="C151" s="21"/>
      <c r="D151" s="21" t="s">
        <v>11</v>
      </c>
      <c r="E151" s="42">
        <v>1.3222</v>
      </c>
      <c r="F151" s="5"/>
      <c r="G151" s="5"/>
      <c r="H151" s="6">
        <f t="shared" si="8"/>
        <v>0</v>
      </c>
      <c r="I151" s="6">
        <f t="shared" si="9"/>
        <v>0</v>
      </c>
      <c r="J151" s="6">
        <f t="shared" si="10"/>
        <v>0</v>
      </c>
      <c r="K151" s="6">
        <f t="shared" si="11"/>
        <v>0</v>
      </c>
      <c r="L151" s="5"/>
    </row>
    <row r="152" spans="1:12" s="3" customFormat="1" x14ac:dyDescent="0.3">
      <c r="A152" s="21">
        <v>124</v>
      </c>
      <c r="B152" s="18" t="s">
        <v>23</v>
      </c>
      <c r="C152" s="21"/>
      <c r="D152" s="21" t="s">
        <v>11</v>
      </c>
      <c r="E152" s="42">
        <v>1.32</v>
      </c>
      <c r="F152" s="5"/>
      <c r="G152" s="5"/>
      <c r="H152" s="6">
        <f t="shared" si="8"/>
        <v>0</v>
      </c>
      <c r="I152" s="6">
        <f t="shared" si="9"/>
        <v>0</v>
      </c>
      <c r="J152" s="6">
        <f t="shared" si="10"/>
        <v>0</v>
      </c>
      <c r="K152" s="6">
        <f t="shared" si="11"/>
        <v>0</v>
      </c>
      <c r="L152" s="5"/>
    </row>
    <row r="153" spans="1:12" s="3" customFormat="1" x14ac:dyDescent="0.3">
      <c r="A153" s="21">
        <v>125</v>
      </c>
      <c r="B153" s="18" t="s">
        <v>24</v>
      </c>
      <c r="C153" s="21"/>
      <c r="D153" s="21" t="s">
        <v>11</v>
      </c>
      <c r="E153" s="42">
        <v>1.32</v>
      </c>
      <c r="F153" s="5"/>
      <c r="G153" s="5"/>
      <c r="H153" s="6">
        <f t="shared" si="8"/>
        <v>0</v>
      </c>
      <c r="I153" s="6">
        <f t="shared" si="9"/>
        <v>0</v>
      </c>
      <c r="J153" s="6">
        <f t="shared" si="10"/>
        <v>0</v>
      </c>
      <c r="K153" s="6">
        <f t="shared" si="11"/>
        <v>0</v>
      </c>
      <c r="L153" s="5"/>
    </row>
    <row r="154" spans="1:12" s="3" customFormat="1" x14ac:dyDescent="0.3">
      <c r="A154" s="21">
        <v>126</v>
      </c>
      <c r="B154" s="18" t="s">
        <v>25</v>
      </c>
      <c r="C154" s="21"/>
      <c r="D154" s="21" t="s">
        <v>11</v>
      </c>
      <c r="E154" s="42">
        <v>1.3222</v>
      </c>
      <c r="F154" s="5"/>
      <c r="G154" s="5"/>
      <c r="H154" s="6">
        <f t="shared" si="8"/>
        <v>0</v>
      </c>
      <c r="I154" s="6">
        <f t="shared" si="9"/>
        <v>0</v>
      </c>
      <c r="J154" s="6">
        <f t="shared" si="10"/>
        <v>0</v>
      </c>
      <c r="K154" s="6">
        <f t="shared" si="11"/>
        <v>0</v>
      </c>
      <c r="L154" s="5"/>
    </row>
    <row r="155" spans="1:12" s="3" customFormat="1" x14ac:dyDescent="0.3">
      <c r="A155" s="21">
        <v>127</v>
      </c>
      <c r="B155" s="18" t="s">
        <v>61</v>
      </c>
      <c r="C155" s="21"/>
      <c r="D155" s="21" t="s">
        <v>62</v>
      </c>
      <c r="E155" s="42">
        <v>5.2888000000000002</v>
      </c>
      <c r="F155" s="5"/>
      <c r="G155" s="5"/>
      <c r="H155" s="6">
        <f t="shared" si="8"/>
        <v>0</v>
      </c>
      <c r="I155" s="6">
        <f t="shared" si="9"/>
        <v>0</v>
      </c>
      <c r="J155" s="6">
        <f t="shared" si="10"/>
        <v>0</v>
      </c>
      <c r="K155" s="6">
        <f t="shared" si="11"/>
        <v>0</v>
      </c>
      <c r="L155" s="5"/>
    </row>
    <row r="156" spans="1:12" s="3" customFormat="1" x14ac:dyDescent="0.3">
      <c r="A156" s="21">
        <v>128</v>
      </c>
      <c r="B156" s="18" t="s">
        <v>20</v>
      </c>
      <c r="C156" s="21"/>
      <c r="D156" s="21" t="s">
        <v>11</v>
      </c>
      <c r="E156" s="42">
        <v>1.3222</v>
      </c>
      <c r="F156" s="5"/>
      <c r="G156" s="5"/>
      <c r="H156" s="6">
        <f t="shared" si="8"/>
        <v>0</v>
      </c>
      <c r="I156" s="6">
        <f t="shared" si="9"/>
        <v>0</v>
      </c>
      <c r="J156" s="6">
        <f t="shared" si="10"/>
        <v>0</v>
      </c>
      <c r="K156" s="6">
        <f t="shared" si="11"/>
        <v>0</v>
      </c>
      <c r="L156" s="5"/>
    </row>
    <row r="157" spans="1:12" s="36" customFormat="1" ht="13.95" customHeight="1" x14ac:dyDescent="0.3">
      <c r="A157" s="34"/>
      <c r="B157" s="35" t="s">
        <v>49</v>
      </c>
      <c r="C157" s="34"/>
      <c r="D157" s="34"/>
      <c r="E157" s="40"/>
      <c r="F157" s="28"/>
      <c r="G157" s="28"/>
      <c r="H157" s="48"/>
      <c r="I157" s="48"/>
      <c r="J157" s="48"/>
      <c r="K157" s="48"/>
      <c r="L157" s="28"/>
    </row>
    <row r="158" spans="1:12" s="3" customFormat="1" x14ac:dyDescent="0.3">
      <c r="A158" s="21">
        <v>129</v>
      </c>
      <c r="B158" s="18" t="s">
        <v>20</v>
      </c>
      <c r="C158" s="21"/>
      <c r="D158" s="21" t="s">
        <v>11</v>
      </c>
      <c r="E158" s="43">
        <v>17.420000000000002</v>
      </c>
      <c r="F158" s="5"/>
      <c r="G158" s="5"/>
      <c r="H158" s="6">
        <f t="shared" si="8"/>
        <v>0</v>
      </c>
      <c r="I158" s="6">
        <f t="shared" si="9"/>
        <v>0</v>
      </c>
      <c r="J158" s="6">
        <f t="shared" si="10"/>
        <v>0</v>
      </c>
      <c r="K158" s="6">
        <f t="shared" si="11"/>
        <v>0</v>
      </c>
      <c r="L158" s="5"/>
    </row>
    <row r="159" spans="1:12" s="3" customFormat="1" x14ac:dyDescent="0.3">
      <c r="A159" s="21">
        <v>130</v>
      </c>
      <c r="B159" s="18" t="s">
        <v>21</v>
      </c>
      <c r="C159" s="21" t="s">
        <v>15</v>
      </c>
      <c r="D159" s="21" t="s">
        <v>11</v>
      </c>
      <c r="E159" s="43">
        <v>17.420000000000002</v>
      </c>
      <c r="F159" s="5"/>
      <c r="G159" s="5"/>
      <c r="H159" s="6">
        <f t="shared" si="8"/>
        <v>0</v>
      </c>
      <c r="I159" s="6">
        <f t="shared" si="9"/>
        <v>0</v>
      </c>
      <c r="J159" s="6">
        <f t="shared" si="10"/>
        <v>0</v>
      </c>
      <c r="K159" s="6">
        <f t="shared" si="11"/>
        <v>0</v>
      </c>
      <c r="L159" s="5"/>
    </row>
    <row r="160" spans="1:12" s="3" customFormat="1" ht="27.6" x14ac:dyDescent="0.3">
      <c r="A160" s="21">
        <v>131</v>
      </c>
      <c r="B160" s="18" t="s">
        <v>22</v>
      </c>
      <c r="C160" s="21" t="s">
        <v>15</v>
      </c>
      <c r="D160" s="21" t="s">
        <v>11</v>
      </c>
      <c r="E160" s="43">
        <v>17.420000000000002</v>
      </c>
      <c r="F160" s="5"/>
      <c r="G160" s="5"/>
      <c r="H160" s="6">
        <f t="shared" si="8"/>
        <v>0</v>
      </c>
      <c r="I160" s="6">
        <f t="shared" si="9"/>
        <v>0</v>
      </c>
      <c r="J160" s="6">
        <f t="shared" si="10"/>
        <v>0</v>
      </c>
      <c r="K160" s="6">
        <f t="shared" si="11"/>
        <v>0</v>
      </c>
      <c r="L160" s="5"/>
    </row>
    <row r="161" spans="1:12" s="3" customFormat="1" x14ac:dyDescent="0.3">
      <c r="A161" s="21">
        <v>132</v>
      </c>
      <c r="B161" s="18" t="s">
        <v>20</v>
      </c>
      <c r="C161" s="21"/>
      <c r="D161" s="21" t="s">
        <v>11</v>
      </c>
      <c r="E161" s="43">
        <v>17.420000000000002</v>
      </c>
      <c r="F161" s="5"/>
      <c r="G161" s="5"/>
      <c r="H161" s="6">
        <f t="shared" si="8"/>
        <v>0</v>
      </c>
      <c r="I161" s="6">
        <f t="shared" si="9"/>
        <v>0</v>
      </c>
      <c r="J161" s="6">
        <f t="shared" si="10"/>
        <v>0</v>
      </c>
      <c r="K161" s="6">
        <f t="shared" si="11"/>
        <v>0</v>
      </c>
      <c r="L161" s="5"/>
    </row>
    <row r="162" spans="1:12" s="3" customFormat="1" x14ac:dyDescent="0.3">
      <c r="A162" s="21">
        <v>133</v>
      </c>
      <c r="B162" s="18" t="s">
        <v>23</v>
      </c>
      <c r="C162" s="21" t="s">
        <v>17</v>
      </c>
      <c r="D162" s="21" t="s">
        <v>11</v>
      </c>
      <c r="E162" s="43">
        <v>17.420000000000002</v>
      </c>
      <c r="F162" s="5"/>
      <c r="G162" s="5"/>
      <c r="H162" s="6">
        <f t="shared" si="8"/>
        <v>0</v>
      </c>
      <c r="I162" s="6">
        <f t="shared" si="9"/>
        <v>0</v>
      </c>
      <c r="J162" s="6">
        <f t="shared" si="10"/>
        <v>0</v>
      </c>
      <c r="K162" s="6">
        <f t="shared" si="11"/>
        <v>0</v>
      </c>
      <c r="L162" s="5"/>
    </row>
    <row r="163" spans="1:12" s="3" customFormat="1" x14ac:dyDescent="0.3">
      <c r="A163" s="21">
        <v>134</v>
      </c>
      <c r="B163" s="18" t="s">
        <v>24</v>
      </c>
      <c r="C163" s="21"/>
      <c r="D163" s="21" t="s">
        <v>11</v>
      </c>
      <c r="E163" s="43">
        <v>17.420000000000002</v>
      </c>
      <c r="F163" s="5"/>
      <c r="G163" s="5"/>
      <c r="H163" s="6">
        <f t="shared" si="8"/>
        <v>0</v>
      </c>
      <c r="I163" s="6">
        <f t="shared" si="9"/>
        <v>0</v>
      </c>
      <c r="J163" s="6">
        <f t="shared" si="10"/>
        <v>0</v>
      </c>
      <c r="K163" s="6">
        <f t="shared" si="11"/>
        <v>0</v>
      </c>
      <c r="L163" s="5"/>
    </row>
    <row r="164" spans="1:12" s="3" customFormat="1" x14ac:dyDescent="0.3">
      <c r="A164" s="21">
        <v>135</v>
      </c>
      <c r="B164" s="18" t="s">
        <v>25</v>
      </c>
      <c r="C164" s="21"/>
      <c r="D164" s="21" t="s">
        <v>11</v>
      </c>
      <c r="E164" s="43">
        <v>17.420000000000002</v>
      </c>
      <c r="F164" s="5"/>
      <c r="G164" s="5"/>
      <c r="H164" s="6">
        <f t="shared" si="8"/>
        <v>0</v>
      </c>
      <c r="I164" s="6">
        <f t="shared" si="9"/>
        <v>0</v>
      </c>
      <c r="J164" s="6">
        <f t="shared" si="10"/>
        <v>0</v>
      </c>
      <c r="K164" s="6">
        <f t="shared" si="11"/>
        <v>0</v>
      </c>
      <c r="L164" s="5"/>
    </row>
    <row r="165" spans="1:12" s="3" customFormat="1" x14ac:dyDescent="0.3">
      <c r="A165" s="21">
        <v>136</v>
      </c>
      <c r="B165" s="18" t="s">
        <v>26</v>
      </c>
      <c r="C165" s="21" t="s">
        <v>30</v>
      </c>
      <c r="D165" s="21" t="s">
        <v>11</v>
      </c>
      <c r="E165" s="43">
        <v>17.420000000000002</v>
      </c>
      <c r="F165" s="5"/>
      <c r="G165" s="5"/>
      <c r="H165" s="6">
        <f t="shared" si="8"/>
        <v>0</v>
      </c>
      <c r="I165" s="6">
        <f t="shared" si="9"/>
        <v>0</v>
      </c>
      <c r="J165" s="6">
        <f t="shared" si="10"/>
        <v>0</v>
      </c>
      <c r="K165" s="6">
        <f t="shared" si="11"/>
        <v>0</v>
      </c>
      <c r="L165" s="5"/>
    </row>
    <row r="166" spans="1:12" s="3" customFormat="1" x14ac:dyDescent="0.3">
      <c r="A166" s="21">
        <v>137</v>
      </c>
      <c r="B166" s="18" t="s">
        <v>27</v>
      </c>
      <c r="C166" s="21" t="s">
        <v>34</v>
      </c>
      <c r="D166" s="21" t="s">
        <v>11</v>
      </c>
      <c r="E166" s="43">
        <v>17.420000000000002</v>
      </c>
      <c r="F166" s="5"/>
      <c r="G166" s="5"/>
      <c r="H166" s="6">
        <f t="shared" si="8"/>
        <v>0</v>
      </c>
      <c r="I166" s="6">
        <f t="shared" si="9"/>
        <v>0</v>
      </c>
      <c r="J166" s="6">
        <f t="shared" si="10"/>
        <v>0</v>
      </c>
      <c r="K166" s="6">
        <f t="shared" si="11"/>
        <v>0</v>
      </c>
      <c r="L166" s="5"/>
    </row>
    <row r="167" spans="1:12" s="3" customFormat="1" x14ac:dyDescent="0.3">
      <c r="A167" s="21">
        <v>138</v>
      </c>
      <c r="B167" s="18" t="s">
        <v>28</v>
      </c>
      <c r="C167" s="21" t="s">
        <v>18</v>
      </c>
      <c r="D167" s="21" t="s">
        <v>11</v>
      </c>
      <c r="E167" s="43">
        <v>17.420000000000002</v>
      </c>
      <c r="F167" s="5"/>
      <c r="G167" s="5"/>
      <c r="H167" s="6">
        <f t="shared" si="8"/>
        <v>0</v>
      </c>
      <c r="I167" s="6">
        <f t="shared" si="9"/>
        <v>0</v>
      </c>
      <c r="J167" s="6">
        <f t="shared" si="10"/>
        <v>0</v>
      </c>
      <c r="K167" s="6">
        <f t="shared" si="11"/>
        <v>0</v>
      </c>
      <c r="L167" s="5"/>
    </row>
    <row r="168" spans="1:12" s="3" customFormat="1" x14ac:dyDescent="0.3">
      <c r="A168" s="21">
        <v>139</v>
      </c>
      <c r="B168" s="18" t="s">
        <v>29</v>
      </c>
      <c r="C168" s="21"/>
      <c r="D168" s="21" t="s">
        <v>11</v>
      </c>
      <c r="E168" s="43">
        <v>17.420000000000002</v>
      </c>
      <c r="F168" s="5"/>
      <c r="G168" s="5"/>
      <c r="H168" s="6">
        <f t="shared" si="8"/>
        <v>0</v>
      </c>
      <c r="I168" s="6">
        <f t="shared" si="9"/>
        <v>0</v>
      </c>
      <c r="J168" s="6">
        <f t="shared" si="10"/>
        <v>0</v>
      </c>
      <c r="K168" s="6">
        <f t="shared" si="11"/>
        <v>0</v>
      </c>
      <c r="L168" s="5"/>
    </row>
    <row r="169" spans="1:12" s="36" customFormat="1" ht="13.95" customHeight="1" x14ac:dyDescent="0.3">
      <c r="A169" s="34"/>
      <c r="B169" s="35" t="s">
        <v>68</v>
      </c>
      <c r="C169" s="34"/>
      <c r="D169" s="34"/>
      <c r="E169" s="44"/>
      <c r="F169" s="28"/>
      <c r="G169" s="28"/>
      <c r="H169" s="48"/>
      <c r="I169" s="48"/>
      <c r="J169" s="48"/>
      <c r="K169" s="48"/>
      <c r="L169" s="28"/>
    </row>
    <row r="170" spans="1:12" s="3" customFormat="1" x14ac:dyDescent="0.3">
      <c r="A170" s="21">
        <v>140</v>
      </c>
      <c r="B170" s="18" t="s">
        <v>37</v>
      </c>
      <c r="C170" s="21"/>
      <c r="D170" s="21" t="s">
        <v>11</v>
      </c>
      <c r="E170" s="42">
        <v>1.9162000000000001</v>
      </c>
      <c r="F170" s="5"/>
      <c r="G170" s="5"/>
      <c r="H170" s="6">
        <f t="shared" si="8"/>
        <v>0</v>
      </c>
      <c r="I170" s="6">
        <f t="shared" si="9"/>
        <v>0</v>
      </c>
      <c r="J170" s="6">
        <f t="shared" si="10"/>
        <v>0</v>
      </c>
      <c r="K170" s="6">
        <f t="shared" si="11"/>
        <v>0</v>
      </c>
      <c r="L170" s="5"/>
    </row>
    <row r="171" spans="1:12" s="3" customFormat="1" x14ac:dyDescent="0.3">
      <c r="A171" s="21">
        <v>141</v>
      </c>
      <c r="B171" s="18" t="s">
        <v>23</v>
      </c>
      <c r="C171" s="21"/>
      <c r="D171" s="21" t="s">
        <v>11</v>
      </c>
      <c r="E171" s="42">
        <v>1.9162000000000001</v>
      </c>
      <c r="F171" s="5"/>
      <c r="G171" s="5"/>
      <c r="H171" s="6">
        <f t="shared" si="8"/>
        <v>0</v>
      </c>
      <c r="I171" s="6">
        <f t="shared" si="9"/>
        <v>0</v>
      </c>
      <c r="J171" s="6">
        <f t="shared" si="10"/>
        <v>0</v>
      </c>
      <c r="K171" s="6">
        <f t="shared" si="11"/>
        <v>0</v>
      </c>
      <c r="L171" s="5"/>
    </row>
    <row r="172" spans="1:12" s="3" customFormat="1" x14ac:dyDescent="0.3">
      <c r="A172" s="21">
        <v>142</v>
      </c>
      <c r="B172" s="18" t="s">
        <v>24</v>
      </c>
      <c r="C172" s="21"/>
      <c r="D172" s="21" t="s">
        <v>11</v>
      </c>
      <c r="E172" s="42">
        <v>1.9162000000000001</v>
      </c>
      <c r="F172" s="5"/>
      <c r="G172" s="5"/>
      <c r="H172" s="6">
        <f t="shared" si="8"/>
        <v>0</v>
      </c>
      <c r="I172" s="6">
        <f t="shared" si="9"/>
        <v>0</v>
      </c>
      <c r="J172" s="6">
        <f t="shared" si="10"/>
        <v>0</v>
      </c>
      <c r="K172" s="6">
        <f t="shared" si="11"/>
        <v>0</v>
      </c>
      <c r="L172" s="5"/>
    </row>
    <row r="173" spans="1:12" s="3" customFormat="1" x14ac:dyDescent="0.3">
      <c r="A173" s="21">
        <v>143</v>
      </c>
      <c r="B173" s="18" t="s">
        <v>25</v>
      </c>
      <c r="C173" s="21"/>
      <c r="D173" s="21" t="s">
        <v>11</v>
      </c>
      <c r="E173" s="42">
        <v>1.9162000000000001</v>
      </c>
      <c r="F173" s="5"/>
      <c r="G173" s="5"/>
      <c r="H173" s="6">
        <f t="shared" si="8"/>
        <v>0</v>
      </c>
      <c r="I173" s="6">
        <f t="shared" si="9"/>
        <v>0</v>
      </c>
      <c r="J173" s="6">
        <f t="shared" si="10"/>
        <v>0</v>
      </c>
      <c r="K173" s="6">
        <f t="shared" si="11"/>
        <v>0</v>
      </c>
      <c r="L173" s="5"/>
    </row>
    <row r="174" spans="1:12" s="3" customFormat="1" x14ac:dyDescent="0.3">
      <c r="A174" s="21">
        <v>144</v>
      </c>
      <c r="B174" s="18" t="s">
        <v>61</v>
      </c>
      <c r="C174" s="21"/>
      <c r="D174" s="21" t="s">
        <v>62</v>
      </c>
      <c r="E174" s="42">
        <v>7.6648000000000005</v>
      </c>
      <c r="F174" s="5"/>
      <c r="G174" s="5"/>
      <c r="H174" s="6">
        <f t="shared" si="8"/>
        <v>0</v>
      </c>
      <c r="I174" s="6">
        <f t="shared" si="9"/>
        <v>0</v>
      </c>
      <c r="J174" s="6">
        <f t="shared" si="10"/>
        <v>0</v>
      </c>
      <c r="K174" s="6">
        <f t="shared" si="11"/>
        <v>0</v>
      </c>
      <c r="L174" s="5"/>
    </row>
    <row r="175" spans="1:12" s="3" customFormat="1" x14ac:dyDescent="0.3">
      <c r="A175" s="21">
        <v>145</v>
      </c>
      <c r="B175" s="18" t="s">
        <v>20</v>
      </c>
      <c r="C175" s="21"/>
      <c r="D175" s="21" t="s">
        <v>11</v>
      </c>
      <c r="E175" s="42">
        <v>1.9162000000000001</v>
      </c>
      <c r="F175" s="5"/>
      <c r="G175" s="5"/>
      <c r="H175" s="6">
        <f t="shared" si="8"/>
        <v>0</v>
      </c>
      <c r="I175" s="6">
        <f t="shared" si="9"/>
        <v>0</v>
      </c>
      <c r="J175" s="6">
        <f t="shared" si="10"/>
        <v>0</v>
      </c>
      <c r="K175" s="6">
        <f t="shared" si="11"/>
        <v>0</v>
      </c>
      <c r="L175" s="5"/>
    </row>
    <row r="176" spans="1:12" s="36" customFormat="1" ht="13.95" customHeight="1" x14ac:dyDescent="0.3">
      <c r="A176" s="34"/>
      <c r="B176" s="35" t="s">
        <v>50</v>
      </c>
      <c r="C176" s="34"/>
      <c r="D176" s="34"/>
      <c r="E176" s="40"/>
      <c r="F176" s="28"/>
      <c r="G176" s="28"/>
      <c r="H176" s="48"/>
      <c r="I176" s="48"/>
      <c r="J176" s="48"/>
      <c r="K176" s="48"/>
      <c r="L176" s="28"/>
    </row>
    <row r="177" spans="1:12" s="3" customFormat="1" x14ac:dyDescent="0.3">
      <c r="A177" s="21">
        <v>146</v>
      </c>
      <c r="B177" s="18" t="s">
        <v>20</v>
      </c>
      <c r="C177" s="21"/>
      <c r="D177" s="21" t="s">
        <v>11</v>
      </c>
      <c r="E177" s="42">
        <v>7.2</v>
      </c>
      <c r="F177" s="5"/>
      <c r="G177" s="5"/>
      <c r="H177" s="6">
        <f t="shared" si="8"/>
        <v>0</v>
      </c>
      <c r="I177" s="6">
        <f t="shared" si="9"/>
        <v>0</v>
      </c>
      <c r="J177" s="6">
        <f t="shared" si="10"/>
        <v>0</v>
      </c>
      <c r="K177" s="6">
        <f t="shared" si="11"/>
        <v>0</v>
      </c>
      <c r="L177" s="5"/>
    </row>
    <row r="178" spans="1:12" s="3" customFormat="1" x14ac:dyDescent="0.3">
      <c r="A178" s="21">
        <v>147</v>
      </c>
      <c r="B178" s="18" t="s">
        <v>21</v>
      </c>
      <c r="C178" s="21" t="s">
        <v>15</v>
      </c>
      <c r="D178" s="21" t="s">
        <v>11</v>
      </c>
      <c r="E178" s="42">
        <v>7.2</v>
      </c>
      <c r="F178" s="5"/>
      <c r="G178" s="5"/>
      <c r="H178" s="6">
        <f t="shared" si="8"/>
        <v>0</v>
      </c>
      <c r="I178" s="6">
        <f t="shared" si="9"/>
        <v>0</v>
      </c>
      <c r="J178" s="6">
        <f t="shared" si="10"/>
        <v>0</v>
      </c>
      <c r="K178" s="6">
        <f t="shared" si="11"/>
        <v>0</v>
      </c>
      <c r="L178" s="5"/>
    </row>
    <row r="179" spans="1:12" s="3" customFormat="1" ht="27.6" x14ac:dyDescent="0.3">
      <c r="A179" s="21">
        <v>148</v>
      </c>
      <c r="B179" s="18" t="s">
        <v>22</v>
      </c>
      <c r="C179" s="21" t="s">
        <v>15</v>
      </c>
      <c r="D179" s="21" t="s">
        <v>11</v>
      </c>
      <c r="E179" s="42">
        <v>7.2</v>
      </c>
      <c r="F179" s="5"/>
      <c r="G179" s="5"/>
      <c r="H179" s="6">
        <f t="shared" si="8"/>
        <v>0</v>
      </c>
      <c r="I179" s="6">
        <f t="shared" si="9"/>
        <v>0</v>
      </c>
      <c r="J179" s="6">
        <f t="shared" si="10"/>
        <v>0</v>
      </c>
      <c r="K179" s="6">
        <f t="shared" si="11"/>
        <v>0</v>
      </c>
      <c r="L179" s="5"/>
    </row>
    <row r="180" spans="1:12" s="3" customFormat="1" x14ac:dyDescent="0.3">
      <c r="A180" s="21">
        <v>149</v>
      </c>
      <c r="B180" s="18" t="s">
        <v>20</v>
      </c>
      <c r="C180" s="21"/>
      <c r="D180" s="21" t="s">
        <v>11</v>
      </c>
      <c r="E180" s="42">
        <v>7.2</v>
      </c>
      <c r="F180" s="5"/>
      <c r="G180" s="5"/>
      <c r="H180" s="6">
        <f t="shared" si="8"/>
        <v>0</v>
      </c>
      <c r="I180" s="6">
        <f t="shared" si="9"/>
        <v>0</v>
      </c>
      <c r="J180" s="6">
        <f t="shared" si="10"/>
        <v>0</v>
      </c>
      <c r="K180" s="6">
        <f t="shared" si="11"/>
        <v>0</v>
      </c>
      <c r="L180" s="5"/>
    </row>
    <row r="181" spans="1:12" s="3" customFormat="1" x14ac:dyDescent="0.3">
      <c r="A181" s="21">
        <v>150</v>
      </c>
      <c r="B181" s="18" t="s">
        <v>23</v>
      </c>
      <c r="C181" s="21" t="s">
        <v>17</v>
      </c>
      <c r="D181" s="21" t="s">
        <v>11</v>
      </c>
      <c r="E181" s="42">
        <v>7.2</v>
      </c>
      <c r="F181" s="5"/>
      <c r="G181" s="5"/>
      <c r="H181" s="6">
        <f t="shared" si="8"/>
        <v>0</v>
      </c>
      <c r="I181" s="6">
        <f t="shared" si="9"/>
        <v>0</v>
      </c>
      <c r="J181" s="6">
        <f t="shared" si="10"/>
        <v>0</v>
      </c>
      <c r="K181" s="6">
        <f t="shared" si="11"/>
        <v>0</v>
      </c>
      <c r="L181" s="5"/>
    </row>
    <row r="182" spans="1:12" s="3" customFormat="1" x14ac:dyDescent="0.3">
      <c r="A182" s="21">
        <v>151</v>
      </c>
      <c r="B182" s="18" t="s">
        <v>24</v>
      </c>
      <c r="C182" s="21"/>
      <c r="D182" s="21" t="s">
        <v>11</v>
      </c>
      <c r="E182" s="42">
        <v>7.2</v>
      </c>
      <c r="F182" s="5"/>
      <c r="G182" s="5"/>
      <c r="H182" s="6">
        <f t="shared" si="8"/>
        <v>0</v>
      </c>
      <c r="I182" s="6">
        <f t="shared" si="9"/>
        <v>0</v>
      </c>
      <c r="J182" s="6">
        <f t="shared" si="10"/>
        <v>0</v>
      </c>
      <c r="K182" s="6">
        <f t="shared" si="11"/>
        <v>0</v>
      </c>
      <c r="L182" s="5"/>
    </row>
    <row r="183" spans="1:12" s="3" customFormat="1" x14ac:dyDescent="0.3">
      <c r="A183" s="21">
        <v>152</v>
      </c>
      <c r="B183" s="18" t="s">
        <v>25</v>
      </c>
      <c r="C183" s="21"/>
      <c r="D183" s="21" t="s">
        <v>11</v>
      </c>
      <c r="E183" s="42">
        <v>7.2</v>
      </c>
      <c r="F183" s="5"/>
      <c r="G183" s="5"/>
      <c r="H183" s="6">
        <f t="shared" si="8"/>
        <v>0</v>
      </c>
      <c r="I183" s="6">
        <f t="shared" si="9"/>
        <v>0</v>
      </c>
      <c r="J183" s="6">
        <f t="shared" si="10"/>
        <v>0</v>
      </c>
      <c r="K183" s="6">
        <f t="shared" si="11"/>
        <v>0</v>
      </c>
      <c r="L183" s="5"/>
    </row>
    <row r="184" spans="1:12" s="3" customFormat="1" x14ac:dyDescent="0.3">
      <c r="A184" s="21">
        <v>153</v>
      </c>
      <c r="B184" s="18" t="s">
        <v>26</v>
      </c>
      <c r="C184" s="21" t="s">
        <v>30</v>
      </c>
      <c r="D184" s="21" t="s">
        <v>11</v>
      </c>
      <c r="E184" s="42">
        <v>7.2</v>
      </c>
      <c r="F184" s="5"/>
      <c r="G184" s="5"/>
      <c r="H184" s="6">
        <f t="shared" si="8"/>
        <v>0</v>
      </c>
      <c r="I184" s="6">
        <f t="shared" si="9"/>
        <v>0</v>
      </c>
      <c r="J184" s="6">
        <f t="shared" si="10"/>
        <v>0</v>
      </c>
      <c r="K184" s="6">
        <f t="shared" si="11"/>
        <v>0</v>
      </c>
      <c r="L184" s="5"/>
    </row>
    <row r="185" spans="1:12" s="3" customFormat="1" ht="27.6" x14ac:dyDescent="0.3">
      <c r="A185" s="21">
        <v>154</v>
      </c>
      <c r="B185" s="18" t="s">
        <v>27</v>
      </c>
      <c r="C185" s="21" t="s">
        <v>51</v>
      </c>
      <c r="D185" s="21" t="s">
        <v>11</v>
      </c>
      <c r="E185" s="42">
        <v>7.2</v>
      </c>
      <c r="F185" s="5"/>
      <c r="G185" s="5"/>
      <c r="H185" s="6">
        <f t="shared" si="8"/>
        <v>0</v>
      </c>
      <c r="I185" s="6">
        <f t="shared" si="9"/>
        <v>0</v>
      </c>
      <c r="J185" s="6">
        <f t="shared" si="10"/>
        <v>0</v>
      </c>
      <c r="K185" s="6">
        <f t="shared" si="11"/>
        <v>0</v>
      </c>
      <c r="L185" s="5"/>
    </row>
    <row r="186" spans="1:12" s="3" customFormat="1" x14ac:dyDescent="0.3">
      <c r="A186" s="21">
        <v>155</v>
      </c>
      <c r="B186" s="18" t="s">
        <v>28</v>
      </c>
      <c r="C186" s="21" t="s">
        <v>18</v>
      </c>
      <c r="D186" s="21" t="s">
        <v>11</v>
      </c>
      <c r="E186" s="42">
        <v>7.2</v>
      </c>
      <c r="F186" s="5"/>
      <c r="G186" s="5"/>
      <c r="H186" s="6">
        <f t="shared" si="8"/>
        <v>0</v>
      </c>
      <c r="I186" s="6">
        <f t="shared" si="9"/>
        <v>0</v>
      </c>
      <c r="J186" s="6">
        <f t="shared" si="10"/>
        <v>0</v>
      </c>
      <c r="K186" s="6">
        <f t="shared" si="11"/>
        <v>0</v>
      </c>
      <c r="L186" s="5"/>
    </row>
    <row r="187" spans="1:12" s="3" customFormat="1" x14ac:dyDescent="0.3">
      <c r="A187" s="21">
        <v>156</v>
      </c>
      <c r="B187" s="18" t="s">
        <v>29</v>
      </c>
      <c r="C187" s="21"/>
      <c r="D187" s="21" t="s">
        <v>11</v>
      </c>
      <c r="E187" s="42">
        <v>7.2</v>
      </c>
      <c r="F187" s="5"/>
      <c r="G187" s="5"/>
      <c r="H187" s="6">
        <f t="shared" si="8"/>
        <v>0</v>
      </c>
      <c r="I187" s="6">
        <f t="shared" si="9"/>
        <v>0</v>
      </c>
      <c r="J187" s="6">
        <f t="shared" si="10"/>
        <v>0</v>
      </c>
      <c r="K187" s="6">
        <f t="shared" si="11"/>
        <v>0</v>
      </c>
      <c r="L187" s="5"/>
    </row>
    <row r="188" spans="1:12" s="36" customFormat="1" ht="13.95" customHeight="1" x14ac:dyDescent="0.3">
      <c r="A188" s="34"/>
      <c r="B188" s="35" t="s">
        <v>52</v>
      </c>
      <c r="C188" s="34"/>
      <c r="D188" s="34"/>
      <c r="E188" s="40"/>
      <c r="F188" s="28"/>
      <c r="G188" s="28"/>
      <c r="H188" s="48"/>
      <c r="I188" s="48"/>
      <c r="J188" s="48"/>
      <c r="K188" s="48"/>
      <c r="L188" s="28"/>
    </row>
    <row r="189" spans="1:12" s="3" customFormat="1" x14ac:dyDescent="0.3">
      <c r="A189" s="21">
        <v>157</v>
      </c>
      <c r="B189" s="18" t="s">
        <v>37</v>
      </c>
      <c r="C189" s="21" t="s">
        <v>17</v>
      </c>
      <c r="D189" s="21" t="s">
        <v>11</v>
      </c>
      <c r="E189" s="42">
        <v>3.27</v>
      </c>
      <c r="F189" s="5"/>
      <c r="G189" s="5"/>
      <c r="H189" s="6">
        <f t="shared" si="8"/>
        <v>0</v>
      </c>
      <c r="I189" s="6">
        <f t="shared" si="9"/>
        <v>0</v>
      </c>
      <c r="J189" s="6">
        <f t="shared" si="10"/>
        <v>0</v>
      </c>
      <c r="K189" s="6">
        <f t="shared" si="11"/>
        <v>0</v>
      </c>
      <c r="L189" s="5"/>
    </row>
    <row r="190" spans="1:12" s="3" customFormat="1" x14ac:dyDescent="0.3">
      <c r="A190" s="21">
        <v>158</v>
      </c>
      <c r="B190" s="18" t="s">
        <v>20</v>
      </c>
      <c r="C190" s="21"/>
      <c r="D190" s="21" t="s">
        <v>11</v>
      </c>
      <c r="E190" s="42">
        <v>3.27</v>
      </c>
      <c r="F190" s="5"/>
      <c r="G190" s="5"/>
      <c r="H190" s="6">
        <f t="shared" si="8"/>
        <v>0</v>
      </c>
      <c r="I190" s="6">
        <f t="shared" si="9"/>
        <v>0</v>
      </c>
      <c r="J190" s="6">
        <f t="shared" si="10"/>
        <v>0</v>
      </c>
      <c r="K190" s="6">
        <f t="shared" si="11"/>
        <v>0</v>
      </c>
      <c r="L190" s="5"/>
    </row>
    <row r="191" spans="1:12" s="3" customFormat="1" x14ac:dyDescent="0.3">
      <c r="A191" s="21">
        <v>159</v>
      </c>
      <c r="B191" s="18" t="s">
        <v>23</v>
      </c>
      <c r="C191" s="21" t="s">
        <v>17</v>
      </c>
      <c r="D191" s="21" t="s">
        <v>11</v>
      </c>
      <c r="E191" s="42">
        <v>3.27</v>
      </c>
      <c r="F191" s="5"/>
      <c r="G191" s="5"/>
      <c r="H191" s="6">
        <f t="shared" si="8"/>
        <v>0</v>
      </c>
      <c r="I191" s="6">
        <f t="shared" si="9"/>
        <v>0</v>
      </c>
      <c r="J191" s="6">
        <f t="shared" si="10"/>
        <v>0</v>
      </c>
      <c r="K191" s="6">
        <f t="shared" si="11"/>
        <v>0</v>
      </c>
      <c r="L191" s="5"/>
    </row>
    <row r="192" spans="1:12" s="3" customFormat="1" ht="30" customHeight="1" x14ac:dyDescent="0.3">
      <c r="A192" s="21">
        <v>160</v>
      </c>
      <c r="B192" s="18" t="s">
        <v>24</v>
      </c>
      <c r="C192" s="21"/>
      <c r="D192" s="21" t="s">
        <v>11</v>
      </c>
      <c r="E192" s="42">
        <v>3.27</v>
      </c>
      <c r="F192" s="5"/>
      <c r="G192" s="5"/>
      <c r="H192" s="6">
        <f t="shared" si="8"/>
        <v>0</v>
      </c>
      <c r="I192" s="6">
        <f t="shared" si="9"/>
        <v>0</v>
      </c>
      <c r="J192" s="6">
        <f t="shared" si="10"/>
        <v>0</v>
      </c>
      <c r="K192" s="6">
        <f t="shared" si="11"/>
        <v>0</v>
      </c>
      <c r="L192" s="5"/>
    </row>
    <row r="193" spans="1:12" s="3" customFormat="1" x14ac:dyDescent="0.3">
      <c r="A193" s="21">
        <v>161</v>
      </c>
      <c r="B193" s="18" t="s">
        <v>25</v>
      </c>
      <c r="C193" s="21"/>
      <c r="D193" s="21" t="s">
        <v>11</v>
      </c>
      <c r="E193" s="42">
        <v>3.27</v>
      </c>
      <c r="F193" s="5"/>
      <c r="G193" s="5"/>
      <c r="H193" s="6">
        <f t="shared" si="8"/>
        <v>0</v>
      </c>
      <c r="I193" s="6">
        <f t="shared" si="9"/>
        <v>0</v>
      </c>
      <c r="J193" s="6">
        <f t="shared" si="10"/>
        <v>0</v>
      </c>
      <c r="K193" s="6">
        <f t="shared" si="11"/>
        <v>0</v>
      </c>
      <c r="L193" s="5"/>
    </row>
    <row r="194" spans="1:12" s="3" customFormat="1" x14ac:dyDescent="0.3">
      <c r="A194" s="21">
        <v>162</v>
      </c>
      <c r="B194" s="18" t="s">
        <v>53</v>
      </c>
      <c r="C194" s="21" t="s">
        <v>19</v>
      </c>
      <c r="D194" s="21" t="s">
        <v>11</v>
      </c>
      <c r="E194" s="42">
        <v>3.27</v>
      </c>
      <c r="F194" s="5"/>
      <c r="G194" s="5"/>
      <c r="H194" s="6">
        <f t="shared" si="8"/>
        <v>0</v>
      </c>
      <c r="I194" s="6">
        <f t="shared" si="9"/>
        <v>0</v>
      </c>
      <c r="J194" s="6">
        <f t="shared" si="10"/>
        <v>0</v>
      </c>
      <c r="K194" s="6">
        <f t="shared" si="11"/>
        <v>0</v>
      </c>
      <c r="L194" s="5"/>
    </row>
    <row r="195" spans="1:12" s="3" customFormat="1" x14ac:dyDescent="0.3">
      <c r="A195" s="21">
        <v>163</v>
      </c>
      <c r="B195" s="18" t="s">
        <v>28</v>
      </c>
      <c r="C195" s="21" t="s">
        <v>14</v>
      </c>
      <c r="D195" s="21" t="s">
        <v>11</v>
      </c>
      <c r="E195" s="42">
        <v>3.27</v>
      </c>
      <c r="F195" s="5"/>
      <c r="G195" s="5"/>
      <c r="H195" s="6">
        <f t="shared" si="8"/>
        <v>0</v>
      </c>
      <c r="I195" s="6">
        <f t="shared" si="9"/>
        <v>0</v>
      </c>
      <c r="J195" s="6">
        <f t="shared" si="10"/>
        <v>0</v>
      </c>
      <c r="K195" s="6">
        <f t="shared" si="11"/>
        <v>0</v>
      </c>
      <c r="L195" s="5"/>
    </row>
    <row r="196" spans="1:12" s="3" customFormat="1" x14ac:dyDescent="0.3">
      <c r="A196" s="21">
        <v>164</v>
      </c>
      <c r="B196" s="18" t="s">
        <v>29</v>
      </c>
      <c r="C196" s="21"/>
      <c r="D196" s="21" t="s">
        <v>11</v>
      </c>
      <c r="E196" s="42">
        <v>3.27</v>
      </c>
      <c r="F196" s="5"/>
      <c r="G196" s="5"/>
      <c r="H196" s="6">
        <f t="shared" si="8"/>
        <v>0</v>
      </c>
      <c r="I196" s="6">
        <f t="shared" si="9"/>
        <v>0</v>
      </c>
      <c r="J196" s="6">
        <f t="shared" si="10"/>
        <v>0</v>
      </c>
      <c r="K196" s="6">
        <f t="shared" si="11"/>
        <v>0</v>
      </c>
      <c r="L196" s="5"/>
    </row>
    <row r="197" spans="1:12" s="36" customFormat="1" ht="13.95" customHeight="1" x14ac:dyDescent="0.3">
      <c r="A197" s="34"/>
      <c r="B197" s="35" t="s">
        <v>54</v>
      </c>
      <c r="C197" s="34"/>
      <c r="D197" s="34"/>
      <c r="E197" s="40"/>
      <c r="F197" s="28"/>
      <c r="G197" s="28"/>
      <c r="H197" s="48"/>
      <c r="I197" s="48"/>
      <c r="J197" s="48"/>
      <c r="K197" s="48"/>
      <c r="L197" s="28"/>
    </row>
    <row r="198" spans="1:12" s="3" customFormat="1" x14ac:dyDescent="0.3">
      <c r="A198" s="21">
        <v>165</v>
      </c>
      <c r="B198" s="18" t="s">
        <v>55</v>
      </c>
      <c r="C198" s="21" t="s">
        <v>30</v>
      </c>
      <c r="D198" s="21" t="s">
        <v>11</v>
      </c>
      <c r="E198" s="42">
        <v>3.8949999999999996</v>
      </c>
      <c r="F198" s="5"/>
      <c r="G198" s="5"/>
      <c r="H198" s="6">
        <f t="shared" si="8"/>
        <v>0</v>
      </c>
      <c r="I198" s="6">
        <f t="shared" si="9"/>
        <v>0</v>
      </c>
      <c r="J198" s="6">
        <f t="shared" si="10"/>
        <v>0</v>
      </c>
      <c r="K198" s="6">
        <f t="shared" si="11"/>
        <v>0</v>
      </c>
      <c r="L198" s="5"/>
    </row>
    <row r="199" spans="1:12" s="3" customFormat="1" x14ac:dyDescent="0.3">
      <c r="A199" s="21">
        <v>166</v>
      </c>
      <c r="B199" s="18" t="s">
        <v>56</v>
      </c>
      <c r="C199" s="21" t="s">
        <v>15</v>
      </c>
      <c r="D199" s="21" t="s">
        <v>11</v>
      </c>
      <c r="E199" s="42">
        <v>4.6359999999999992</v>
      </c>
      <c r="F199" s="5"/>
      <c r="G199" s="5"/>
      <c r="H199" s="6">
        <f t="shared" si="8"/>
        <v>0</v>
      </c>
      <c r="I199" s="6">
        <f t="shared" si="9"/>
        <v>0</v>
      </c>
      <c r="J199" s="6">
        <f t="shared" si="10"/>
        <v>0</v>
      </c>
      <c r="K199" s="6">
        <f t="shared" si="11"/>
        <v>0</v>
      </c>
      <c r="L199" s="6"/>
    </row>
    <row r="200" spans="1:12" s="3" customFormat="1" x14ac:dyDescent="0.3">
      <c r="A200" s="21">
        <v>167</v>
      </c>
      <c r="B200" s="18" t="s">
        <v>57</v>
      </c>
      <c r="C200" s="21"/>
      <c r="D200" s="21" t="s">
        <v>11</v>
      </c>
      <c r="E200" s="42">
        <v>5.3010000000000002</v>
      </c>
      <c r="F200" s="5"/>
      <c r="G200" s="5"/>
      <c r="H200" s="6">
        <f t="shared" si="8"/>
        <v>0</v>
      </c>
      <c r="I200" s="6">
        <f t="shared" si="9"/>
        <v>0</v>
      </c>
      <c r="J200" s="6">
        <f t="shared" si="10"/>
        <v>0</v>
      </c>
      <c r="K200" s="6">
        <f t="shared" si="11"/>
        <v>0</v>
      </c>
      <c r="L200" s="5"/>
    </row>
    <row r="201" spans="1:12" s="3" customFormat="1" x14ac:dyDescent="0.3">
      <c r="A201" s="21">
        <v>168</v>
      </c>
      <c r="B201" s="18" t="s">
        <v>58</v>
      </c>
      <c r="C201" s="21" t="s">
        <v>15</v>
      </c>
      <c r="D201" s="21" t="s">
        <v>11</v>
      </c>
      <c r="E201" s="42">
        <v>0.74099999999999999</v>
      </c>
      <c r="F201" s="5"/>
      <c r="G201" s="5"/>
      <c r="H201" s="6">
        <f t="shared" si="8"/>
        <v>0</v>
      </c>
      <c r="I201" s="6">
        <f t="shared" si="9"/>
        <v>0</v>
      </c>
      <c r="J201" s="6">
        <f t="shared" si="10"/>
        <v>0</v>
      </c>
      <c r="K201" s="6">
        <f t="shared" si="11"/>
        <v>0</v>
      </c>
      <c r="L201" s="5"/>
    </row>
    <row r="202" spans="1:12" s="3" customFormat="1" x14ac:dyDescent="0.3">
      <c r="A202" s="21">
        <v>169</v>
      </c>
      <c r="B202" s="18" t="s">
        <v>37</v>
      </c>
      <c r="C202" s="21"/>
      <c r="D202" s="21" t="s">
        <v>11</v>
      </c>
      <c r="E202" s="42">
        <v>0.72199999999999998</v>
      </c>
      <c r="F202" s="5"/>
      <c r="G202" s="5"/>
      <c r="H202" s="6">
        <f t="shared" si="8"/>
        <v>0</v>
      </c>
      <c r="I202" s="6">
        <f t="shared" si="9"/>
        <v>0</v>
      </c>
      <c r="J202" s="6">
        <f t="shared" si="10"/>
        <v>0</v>
      </c>
      <c r="K202" s="6">
        <f t="shared" si="11"/>
        <v>0</v>
      </c>
      <c r="L202" s="5"/>
    </row>
    <row r="203" spans="1:12" s="3" customFormat="1" x14ac:dyDescent="0.3">
      <c r="A203" s="21">
        <v>170</v>
      </c>
      <c r="B203" s="18" t="s">
        <v>210</v>
      </c>
      <c r="C203" s="21"/>
      <c r="D203" s="21" t="s">
        <v>12</v>
      </c>
      <c r="E203" s="42">
        <v>2.6599999999999999E-2</v>
      </c>
      <c r="F203" s="5"/>
      <c r="G203" s="5"/>
      <c r="H203" s="6">
        <f t="shared" si="8"/>
        <v>0</v>
      </c>
      <c r="I203" s="6">
        <f t="shared" si="9"/>
        <v>0</v>
      </c>
      <c r="J203" s="6">
        <f t="shared" si="10"/>
        <v>0</v>
      </c>
      <c r="K203" s="6">
        <f t="shared" si="11"/>
        <v>0</v>
      </c>
      <c r="L203" s="5"/>
    </row>
    <row r="204" spans="1:12" s="36" customFormat="1" ht="27.6" customHeight="1" x14ac:dyDescent="0.3">
      <c r="A204" s="34"/>
      <c r="B204" s="35" t="s">
        <v>69</v>
      </c>
      <c r="C204" s="34"/>
      <c r="D204" s="34"/>
      <c r="E204" s="40">
        <f>E205</f>
        <v>0.13</v>
      </c>
      <c r="F204" s="28"/>
      <c r="G204" s="28"/>
      <c r="H204" s="48"/>
      <c r="I204" s="48"/>
      <c r="J204" s="48"/>
      <c r="K204" s="48"/>
      <c r="L204" s="28"/>
    </row>
    <row r="205" spans="1:12" s="3" customFormat="1" x14ac:dyDescent="0.3">
      <c r="A205" s="21">
        <v>171</v>
      </c>
      <c r="B205" s="18" t="s">
        <v>210</v>
      </c>
      <c r="C205" s="21"/>
      <c r="D205" s="21" t="s">
        <v>12</v>
      </c>
      <c r="E205" s="42">
        <v>0.13</v>
      </c>
      <c r="F205" s="5"/>
      <c r="G205" s="5"/>
      <c r="H205" s="6">
        <f t="shared" si="8"/>
        <v>0</v>
      </c>
      <c r="I205" s="6">
        <f t="shared" si="9"/>
        <v>0</v>
      </c>
      <c r="J205" s="6">
        <f t="shared" si="10"/>
        <v>0</v>
      </c>
      <c r="K205" s="6">
        <f t="shared" si="11"/>
        <v>0</v>
      </c>
      <c r="L205" s="5"/>
    </row>
    <row r="206" spans="1:12" s="36" customFormat="1" ht="13.95" customHeight="1" x14ac:dyDescent="0.3">
      <c r="A206" s="34"/>
      <c r="B206" s="35" t="s">
        <v>208</v>
      </c>
      <c r="C206" s="34"/>
      <c r="D206" s="34"/>
      <c r="E206" s="40"/>
      <c r="F206" s="28"/>
      <c r="G206" s="28"/>
      <c r="H206" s="48"/>
      <c r="I206" s="48"/>
      <c r="J206" s="48"/>
      <c r="K206" s="48"/>
      <c r="L206" s="28"/>
    </row>
    <row r="207" spans="1:12" x14ac:dyDescent="0.3">
      <c r="A207" s="21">
        <v>172</v>
      </c>
      <c r="B207" s="14" t="s">
        <v>211</v>
      </c>
      <c r="C207" s="22"/>
      <c r="D207" s="22" t="s">
        <v>12</v>
      </c>
      <c r="E207" s="42">
        <v>11</v>
      </c>
      <c r="F207" s="22"/>
      <c r="G207" s="22"/>
      <c r="H207" s="22">
        <f t="shared" ref="H207:H214" si="12">F207+G207</f>
        <v>0</v>
      </c>
      <c r="I207" s="22">
        <f t="shared" ref="I207:I214" si="13">E207*F207</f>
        <v>0</v>
      </c>
      <c r="J207" s="22">
        <f t="shared" ref="J207:J214" si="14">E207*G207</f>
        <v>0</v>
      </c>
      <c r="K207" s="22">
        <f t="shared" ref="K207:K214" si="15">J207+I207</f>
        <v>0</v>
      </c>
      <c r="L207" s="22"/>
    </row>
    <row r="208" spans="1:12" x14ac:dyDescent="0.3">
      <c r="A208" s="21">
        <v>173</v>
      </c>
      <c r="B208" s="18" t="s">
        <v>212</v>
      </c>
      <c r="C208" s="23"/>
      <c r="D208" s="23" t="s">
        <v>12</v>
      </c>
      <c r="E208" s="45">
        <v>303</v>
      </c>
      <c r="F208" s="23"/>
      <c r="G208" s="26"/>
      <c r="H208" s="49">
        <f t="shared" si="12"/>
        <v>0</v>
      </c>
      <c r="I208" s="49">
        <f t="shared" si="13"/>
        <v>0</v>
      </c>
      <c r="J208" s="49">
        <f t="shared" si="14"/>
        <v>0</v>
      </c>
      <c r="K208" s="49">
        <f t="shared" si="15"/>
        <v>0</v>
      </c>
      <c r="L208" s="22"/>
    </row>
    <row r="209" spans="1:29" x14ac:dyDescent="0.3">
      <c r="A209" s="21">
        <v>174</v>
      </c>
      <c r="B209" s="15" t="s">
        <v>213</v>
      </c>
      <c r="C209" s="24"/>
      <c r="D209" s="24" t="s">
        <v>12</v>
      </c>
      <c r="E209" s="6">
        <v>74.5</v>
      </c>
      <c r="F209" s="24"/>
      <c r="G209" s="24"/>
      <c r="H209" s="6">
        <f t="shared" si="12"/>
        <v>0</v>
      </c>
      <c r="I209" s="6">
        <f t="shared" si="13"/>
        <v>0</v>
      </c>
      <c r="J209" s="6">
        <f t="shared" si="14"/>
        <v>0</v>
      </c>
      <c r="K209" s="6">
        <f t="shared" si="15"/>
        <v>0</v>
      </c>
      <c r="L209" s="22"/>
    </row>
    <row r="210" spans="1:29" x14ac:dyDescent="0.3">
      <c r="A210" s="21">
        <v>175</v>
      </c>
      <c r="B210" s="15" t="s">
        <v>214</v>
      </c>
      <c r="C210" s="24"/>
      <c r="D210" s="24" t="s">
        <v>209</v>
      </c>
      <c r="E210" s="6">
        <v>33.47</v>
      </c>
      <c r="F210" s="24"/>
      <c r="G210" s="24"/>
      <c r="H210" s="6">
        <f t="shared" si="12"/>
        <v>0</v>
      </c>
      <c r="I210" s="6">
        <f t="shared" si="13"/>
        <v>0</v>
      </c>
      <c r="J210" s="6">
        <f t="shared" si="14"/>
        <v>0</v>
      </c>
      <c r="K210" s="6">
        <f t="shared" si="15"/>
        <v>0</v>
      </c>
      <c r="L210" s="22"/>
    </row>
    <row r="211" spans="1:29" s="41" customFormat="1" ht="13.95" customHeight="1" x14ac:dyDescent="0.3">
      <c r="A211" s="37"/>
      <c r="B211" s="38" t="s">
        <v>215</v>
      </c>
      <c r="C211" s="39"/>
      <c r="D211" s="39"/>
      <c r="E211" s="28"/>
      <c r="F211" s="39"/>
      <c r="G211" s="39"/>
      <c r="H211" s="48"/>
      <c r="I211" s="48"/>
      <c r="J211" s="48"/>
      <c r="K211" s="48"/>
      <c r="L211" s="40"/>
    </row>
    <row r="212" spans="1:29" x14ac:dyDescent="0.3">
      <c r="A212" s="21">
        <v>176</v>
      </c>
      <c r="B212" s="18" t="s">
        <v>213</v>
      </c>
      <c r="C212" s="24"/>
      <c r="D212" s="23" t="s">
        <v>12</v>
      </c>
      <c r="E212" s="6">
        <v>113.95</v>
      </c>
      <c r="F212" s="24"/>
      <c r="G212" s="24"/>
      <c r="H212" s="6">
        <f t="shared" si="12"/>
        <v>0</v>
      </c>
      <c r="I212" s="6">
        <f t="shared" si="13"/>
        <v>0</v>
      </c>
      <c r="J212" s="6">
        <f t="shared" si="14"/>
        <v>0</v>
      </c>
      <c r="K212" s="6">
        <f t="shared" si="15"/>
        <v>0</v>
      </c>
      <c r="L212" s="22"/>
    </row>
    <row r="213" spans="1:29" x14ac:dyDescent="0.3">
      <c r="A213" s="21">
        <v>177</v>
      </c>
      <c r="B213" s="15" t="s">
        <v>216</v>
      </c>
      <c r="C213" s="24"/>
      <c r="D213" s="24" t="s">
        <v>12</v>
      </c>
      <c r="E213" s="6">
        <v>67.5</v>
      </c>
      <c r="F213" s="24"/>
      <c r="G213" s="24"/>
      <c r="H213" s="6">
        <f t="shared" si="12"/>
        <v>0</v>
      </c>
      <c r="I213" s="6">
        <f t="shared" si="13"/>
        <v>0</v>
      </c>
      <c r="J213" s="6">
        <f t="shared" si="14"/>
        <v>0</v>
      </c>
      <c r="K213" s="6">
        <f t="shared" si="15"/>
        <v>0</v>
      </c>
      <c r="L213" s="22"/>
    </row>
    <row r="214" spans="1:29" x14ac:dyDescent="0.3">
      <c r="A214" s="21">
        <v>178</v>
      </c>
      <c r="B214" s="15" t="s">
        <v>214</v>
      </c>
      <c r="C214" s="25"/>
      <c r="D214" s="24" t="s">
        <v>209</v>
      </c>
      <c r="E214" s="46">
        <v>10.195</v>
      </c>
      <c r="F214" s="25"/>
      <c r="G214" s="25"/>
      <c r="H214" s="46">
        <f t="shared" si="12"/>
        <v>0</v>
      </c>
      <c r="I214" s="46">
        <f t="shared" si="13"/>
        <v>0</v>
      </c>
      <c r="J214" s="46">
        <f t="shared" si="14"/>
        <v>0</v>
      </c>
      <c r="K214" s="46">
        <f t="shared" si="15"/>
        <v>0</v>
      </c>
      <c r="L214" s="22"/>
    </row>
    <row r="215" spans="1:29" s="62" customFormat="1" ht="24" customHeight="1" x14ac:dyDescent="0.3">
      <c r="A215" s="58"/>
      <c r="B215" s="59" t="s">
        <v>206</v>
      </c>
      <c r="C215" s="58"/>
      <c r="D215" s="58"/>
      <c r="E215" s="60">
        <f>E14+E33+E52+E63+E78+E97+E116+E128+E131+E141+E158+E177+E189</f>
        <v>3024.74</v>
      </c>
      <c r="F215" s="60">
        <f>I215/E215</f>
        <v>0</v>
      </c>
      <c r="G215" s="60">
        <f>J215/E215</f>
        <v>0</v>
      </c>
      <c r="H215" s="60">
        <f>G215+F215</f>
        <v>0</v>
      </c>
      <c r="I215" s="60">
        <f>SUM(I14:I214)</f>
        <v>0</v>
      </c>
      <c r="J215" s="60">
        <f t="shared" ref="J215:K215" si="16">SUM(J14:J214)</f>
        <v>0</v>
      </c>
      <c r="K215" s="60">
        <f t="shared" si="16"/>
        <v>0</v>
      </c>
      <c r="L215" s="61"/>
    </row>
    <row r="216" spans="1:29" x14ac:dyDescent="0.3">
      <c r="B216" s="32"/>
      <c r="C216" s="27"/>
      <c r="D216" s="27"/>
      <c r="E216" s="47"/>
      <c r="F216" s="27"/>
      <c r="G216" s="27"/>
      <c r="H216" s="47"/>
    </row>
    <row r="217" spans="1:29" s="63" customFormat="1" ht="36.6" customHeight="1" x14ac:dyDescent="0.25">
      <c r="A217" s="74" t="s">
        <v>224</v>
      </c>
      <c r="B217" s="98" t="s">
        <v>225</v>
      </c>
      <c r="C217" s="98"/>
      <c r="D217" s="98"/>
      <c r="E217" s="98"/>
      <c r="F217" s="98"/>
      <c r="G217" s="98"/>
      <c r="H217" s="98"/>
      <c r="I217" s="98"/>
      <c r="J217" s="98"/>
      <c r="K217" s="98"/>
      <c r="L217" s="98"/>
      <c r="M217" s="73"/>
      <c r="N217" s="75"/>
      <c r="O217" s="76"/>
      <c r="P217" s="76"/>
      <c r="Q217" s="76"/>
      <c r="R217" s="76"/>
      <c r="S217" s="76"/>
      <c r="T217" s="76"/>
      <c r="U217" s="76"/>
      <c r="V217" s="76"/>
      <c r="W217" s="76"/>
      <c r="X217" s="76"/>
      <c r="Y217" s="76"/>
      <c r="Z217" s="76"/>
      <c r="AA217" s="76"/>
      <c r="AB217" s="76"/>
      <c r="AC217" s="76"/>
    </row>
    <row r="218" spans="1:29" s="63" customFormat="1" ht="38.4" customHeight="1" x14ac:dyDescent="0.25">
      <c r="A218" s="74" t="s">
        <v>226</v>
      </c>
      <c r="B218" s="96" t="s">
        <v>227</v>
      </c>
      <c r="C218" s="96"/>
      <c r="D218" s="96"/>
      <c r="E218" s="96"/>
      <c r="F218" s="96"/>
      <c r="G218" s="96"/>
      <c r="H218" s="96"/>
      <c r="I218" s="96"/>
      <c r="J218" s="96"/>
      <c r="K218" s="96"/>
      <c r="L218" s="96"/>
      <c r="M218" s="71"/>
      <c r="N218" s="77"/>
      <c r="O218" s="76"/>
      <c r="P218" s="76"/>
      <c r="Q218" s="76"/>
      <c r="R218" s="76"/>
      <c r="S218" s="76"/>
      <c r="T218" s="76"/>
      <c r="U218" s="76"/>
      <c r="V218" s="76"/>
      <c r="W218" s="76"/>
      <c r="X218" s="76"/>
      <c r="Y218" s="76"/>
      <c r="Z218" s="76"/>
      <c r="AA218" s="76"/>
      <c r="AB218" s="76"/>
      <c r="AC218" s="76"/>
    </row>
    <row r="219" spans="1:29" s="63" customFormat="1" ht="132.6" customHeight="1" x14ac:dyDescent="0.25">
      <c r="A219" s="81">
        <v>3</v>
      </c>
      <c r="B219" s="97" t="s">
        <v>222</v>
      </c>
      <c r="C219" s="97"/>
      <c r="D219" s="97"/>
      <c r="E219" s="97"/>
      <c r="F219" s="97"/>
      <c r="G219" s="97"/>
      <c r="H219" s="97"/>
      <c r="I219" s="97"/>
      <c r="J219" s="97"/>
      <c r="K219" s="97"/>
      <c r="L219" s="97"/>
      <c r="M219" s="78"/>
      <c r="N219" s="78"/>
      <c r="O219" s="78"/>
      <c r="P219" s="78"/>
      <c r="Q219" s="78"/>
      <c r="R219" s="78"/>
      <c r="S219" s="78"/>
      <c r="T219" s="78"/>
      <c r="U219" s="78"/>
      <c r="V219" s="78"/>
      <c r="W219" s="78"/>
      <c r="X219" s="76"/>
      <c r="Y219" s="76"/>
      <c r="Z219" s="76"/>
      <c r="AA219" s="76"/>
      <c r="AB219" s="76"/>
      <c r="AC219" s="76"/>
    </row>
    <row r="220" spans="1:29" s="63" customFormat="1" ht="43.2" customHeight="1" x14ac:dyDescent="0.25">
      <c r="A220" s="81">
        <v>4</v>
      </c>
      <c r="B220" s="96" t="s">
        <v>228</v>
      </c>
      <c r="C220" s="96"/>
      <c r="D220" s="96"/>
      <c r="E220" s="96"/>
      <c r="F220" s="96"/>
      <c r="G220" s="96"/>
      <c r="H220" s="96"/>
      <c r="I220" s="96"/>
      <c r="J220" s="96"/>
      <c r="K220" s="96"/>
      <c r="L220" s="96"/>
      <c r="M220" s="71"/>
      <c r="N220" s="77"/>
      <c r="O220" s="76"/>
      <c r="P220" s="76"/>
      <c r="Q220" s="76"/>
      <c r="R220" s="76"/>
      <c r="S220" s="76"/>
      <c r="T220" s="76"/>
      <c r="U220" s="76"/>
      <c r="V220" s="76"/>
      <c r="W220" s="76"/>
      <c r="X220" s="76"/>
      <c r="Y220" s="76"/>
      <c r="Z220" s="76"/>
      <c r="AA220" s="76"/>
      <c r="AB220" s="76"/>
      <c r="AC220" s="76"/>
    </row>
    <row r="221" spans="1:29" s="63" customFormat="1" ht="25.2" customHeight="1" x14ac:dyDescent="0.25">
      <c r="A221" s="82">
        <v>5</v>
      </c>
      <c r="B221" s="96" t="s">
        <v>229</v>
      </c>
      <c r="C221" s="96"/>
      <c r="D221" s="96"/>
      <c r="E221" s="96"/>
      <c r="F221" s="96"/>
      <c r="G221" s="96"/>
      <c r="H221" s="96"/>
      <c r="I221" s="96"/>
      <c r="J221" s="96"/>
      <c r="K221" s="96"/>
      <c r="L221" s="96"/>
      <c r="M221" s="71"/>
      <c r="N221" s="77"/>
      <c r="O221" s="76"/>
      <c r="P221" s="76"/>
      <c r="Q221" s="76"/>
      <c r="R221" s="76"/>
      <c r="S221" s="76"/>
      <c r="T221" s="76"/>
      <c r="U221" s="76"/>
      <c r="V221" s="76"/>
      <c r="W221" s="76"/>
      <c r="X221" s="76"/>
      <c r="Y221" s="76"/>
      <c r="Z221" s="76"/>
      <c r="AA221" s="76"/>
      <c r="AB221" s="76"/>
      <c r="AC221" s="76"/>
    </row>
    <row r="222" spans="1:29" s="63" customFormat="1" ht="19.95" customHeight="1" x14ac:dyDescent="0.25">
      <c r="A222" s="82">
        <v>6</v>
      </c>
      <c r="B222" s="100" t="s">
        <v>230</v>
      </c>
      <c r="C222" s="100"/>
      <c r="D222" s="100"/>
      <c r="E222" s="100"/>
      <c r="F222" s="100"/>
      <c r="G222" s="100"/>
      <c r="H222" s="100"/>
      <c r="I222" s="100"/>
      <c r="J222" s="100"/>
      <c r="K222" s="100"/>
      <c r="L222" s="100"/>
      <c r="M222" s="72"/>
      <c r="N222" s="79"/>
      <c r="O222" s="76"/>
      <c r="P222" s="76"/>
      <c r="Q222" s="76"/>
      <c r="R222" s="76"/>
      <c r="S222" s="76"/>
      <c r="T222" s="76"/>
      <c r="U222" s="76"/>
      <c r="V222" s="76"/>
      <c r="W222" s="76"/>
      <c r="X222" s="76"/>
      <c r="Y222" s="76"/>
      <c r="Z222" s="76"/>
      <c r="AA222" s="76"/>
      <c r="AB222" s="76"/>
      <c r="AC222" s="76"/>
    </row>
    <row r="223" spans="1:29" s="63" customFormat="1" ht="33" customHeight="1" x14ac:dyDescent="0.25">
      <c r="A223" s="82">
        <v>7</v>
      </c>
      <c r="B223" s="96" t="s">
        <v>231</v>
      </c>
      <c r="C223" s="96"/>
      <c r="D223" s="96"/>
      <c r="E223" s="96"/>
      <c r="F223" s="96"/>
      <c r="G223" s="96"/>
      <c r="H223" s="96"/>
      <c r="I223" s="96"/>
      <c r="J223" s="96"/>
      <c r="K223" s="96"/>
      <c r="L223" s="96"/>
      <c r="M223" s="71"/>
      <c r="N223" s="77"/>
      <c r="O223" s="76"/>
      <c r="P223" s="76"/>
      <c r="Q223" s="76"/>
      <c r="R223" s="76"/>
      <c r="S223" s="76"/>
      <c r="T223" s="76"/>
      <c r="U223" s="76"/>
      <c r="V223" s="76"/>
      <c r="W223" s="76"/>
      <c r="X223" s="76"/>
      <c r="Y223" s="76"/>
      <c r="Z223" s="76"/>
      <c r="AA223" s="76"/>
      <c r="AB223" s="76"/>
      <c r="AC223" s="76"/>
    </row>
    <row r="224" spans="1:29" s="63" customFormat="1" ht="25.95" customHeight="1" x14ac:dyDescent="0.25">
      <c r="A224" s="82">
        <v>8</v>
      </c>
      <c r="B224" s="97" t="s">
        <v>223</v>
      </c>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row>
    <row r="225" spans="1:29" s="63" customFormat="1" ht="25.95" customHeight="1" x14ac:dyDescent="0.25">
      <c r="A225" s="82">
        <v>9</v>
      </c>
      <c r="B225" s="97" t="s">
        <v>232</v>
      </c>
      <c r="C225" s="97"/>
      <c r="D225" s="97"/>
      <c r="E225" s="97"/>
      <c r="F225" s="97"/>
      <c r="G225" s="97"/>
      <c r="H225" s="97"/>
      <c r="I225" s="97"/>
      <c r="J225" s="97"/>
      <c r="K225" s="97"/>
      <c r="L225" s="97"/>
      <c r="M225" s="78"/>
      <c r="N225" s="78"/>
      <c r="O225" s="78"/>
      <c r="P225" s="78"/>
      <c r="Q225" s="78"/>
      <c r="R225" s="78"/>
      <c r="S225" s="78"/>
      <c r="T225" s="78"/>
      <c r="U225" s="78"/>
      <c r="V225" s="78"/>
      <c r="W225" s="78"/>
      <c r="X225" s="78"/>
      <c r="Y225" s="78"/>
      <c r="Z225" s="78"/>
      <c r="AA225" s="78"/>
      <c r="AB225" s="78"/>
      <c r="AC225" s="78"/>
    </row>
    <row r="226" spans="1:29" s="63" customFormat="1" ht="25.95" customHeight="1" x14ac:dyDescent="0.25">
      <c r="A226" s="82">
        <v>10</v>
      </c>
      <c r="B226" s="65" t="s">
        <v>233</v>
      </c>
      <c r="C226" s="66"/>
      <c r="D226" s="67"/>
      <c r="E226" s="68"/>
      <c r="F226" s="69"/>
      <c r="G226" s="69"/>
      <c r="H226" s="70"/>
      <c r="I226" s="70"/>
      <c r="J226" s="70"/>
      <c r="K226" s="70"/>
      <c r="L226" s="70"/>
      <c r="M226" s="70"/>
      <c r="N226" s="76"/>
      <c r="O226" s="76"/>
      <c r="P226" s="76"/>
      <c r="Q226" s="76"/>
      <c r="R226" s="76"/>
      <c r="S226" s="76"/>
      <c r="T226" s="76"/>
      <c r="U226" s="76"/>
      <c r="V226" s="76"/>
      <c r="W226" s="76"/>
      <c r="X226" s="76"/>
      <c r="Y226" s="76"/>
      <c r="Z226" s="76"/>
      <c r="AA226" s="76"/>
      <c r="AB226" s="76"/>
      <c r="AC226" s="76"/>
    </row>
    <row r="227" spans="1:29" s="63" customFormat="1" ht="33" customHeight="1" x14ac:dyDescent="0.25">
      <c r="A227" s="80"/>
      <c r="B227" s="65"/>
      <c r="C227" s="66"/>
      <c r="D227" s="67"/>
      <c r="E227" s="68"/>
      <c r="F227" s="69"/>
      <c r="G227" s="69"/>
      <c r="H227" s="70"/>
      <c r="I227" s="70"/>
      <c r="J227" s="70"/>
      <c r="K227" s="70"/>
      <c r="L227" s="70"/>
      <c r="M227" s="70"/>
      <c r="N227" s="76"/>
      <c r="O227" s="76"/>
      <c r="P227" s="76"/>
      <c r="Q227" s="76"/>
      <c r="R227" s="76"/>
      <c r="S227" s="76"/>
      <c r="T227" s="76"/>
      <c r="U227" s="76"/>
      <c r="V227" s="76"/>
      <c r="W227" s="76"/>
      <c r="X227" s="76"/>
      <c r="Y227" s="76"/>
      <c r="Z227" s="76"/>
      <c r="AA227" s="76"/>
      <c r="AB227" s="76"/>
      <c r="AC227" s="76"/>
    </row>
    <row r="228" spans="1:29" s="63" customFormat="1" ht="33" customHeight="1" x14ac:dyDescent="0.25">
      <c r="A228" s="64"/>
      <c r="B228" s="65"/>
      <c r="C228" s="66"/>
      <c r="D228" s="67"/>
      <c r="E228" s="68"/>
      <c r="F228" s="69"/>
      <c r="G228" s="69"/>
      <c r="H228" s="70"/>
      <c r="I228" s="70"/>
      <c r="J228" s="70"/>
      <c r="K228" s="70"/>
      <c r="L228" s="70"/>
      <c r="M228" s="70"/>
    </row>
  </sheetData>
  <autoFilter ref="A10:L215">
    <filterColumn colId="8" showButton="0"/>
    <filterColumn colId="9" showButton="0"/>
    <filterColumn colId="10" showButton="0"/>
  </autoFilter>
  <mergeCells count="20">
    <mergeCell ref="B224:AC224"/>
    <mergeCell ref="B225:L225"/>
    <mergeCell ref="B223:L223"/>
    <mergeCell ref="B222:L222"/>
    <mergeCell ref="B221:L221"/>
    <mergeCell ref="B220:L220"/>
    <mergeCell ref="B219:L219"/>
    <mergeCell ref="B218:L218"/>
    <mergeCell ref="B217:L217"/>
    <mergeCell ref="I10:L10"/>
    <mergeCell ref="A7:L7"/>
    <mergeCell ref="D11:D12"/>
    <mergeCell ref="A5:L5"/>
    <mergeCell ref="A6:L6"/>
    <mergeCell ref="I11:K11"/>
    <mergeCell ref="E11:E12"/>
    <mergeCell ref="C11:C12"/>
    <mergeCell ref="A11:A12"/>
    <mergeCell ref="B11:B12"/>
    <mergeCell ref="F11:H11"/>
  </mergeCells>
  <pageMargins left="0" right="0" top="0" bottom="0" header="0" footer="0"/>
  <pageSetup paperSize="8" scale="51" fitToHeight="3"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C245"/>
  <sheetViews>
    <sheetView tabSelected="1" view="pageBreakPreview" topLeftCell="A139" zoomScale="55" zoomScaleNormal="85" zoomScaleSheetLayoutView="55" workbookViewId="0">
      <selection activeCell="B229" sqref="B229:L229"/>
    </sheetView>
  </sheetViews>
  <sheetFormatPr defaultColWidth="11.5546875" defaultRowHeight="14.4" outlineLevelRow="1" x14ac:dyDescent="0.3"/>
  <cols>
    <col min="1" max="1" width="6.44140625" style="166" customWidth="1"/>
    <col min="2" max="2" width="80.109375" style="167" customWidth="1"/>
    <col min="3" max="4" width="11.44140625" style="166" customWidth="1"/>
    <col min="5" max="5" width="11.5546875" style="166" customWidth="1"/>
    <col min="6" max="11" width="18" style="168" customWidth="1"/>
    <col min="12" max="12" width="32.44140625" style="189" customWidth="1"/>
    <col min="13" max="13" width="26.6640625" style="202" customWidth="1"/>
    <col min="14" max="256" width="11.5546875" style="163"/>
    <col min="257" max="257" width="6.6640625" style="163" customWidth="1"/>
    <col min="258" max="258" width="81.88671875" style="163" customWidth="1"/>
    <col min="259" max="260" width="9.33203125" style="163" customWidth="1"/>
    <col min="261" max="261" width="16.33203125" style="163" bestFit="1" customWidth="1"/>
    <col min="262" max="262" width="11.88671875" style="163" customWidth="1"/>
    <col min="263" max="263" width="12.6640625" style="163" customWidth="1"/>
    <col min="264" max="264" width="16.33203125" style="163" customWidth="1"/>
    <col min="265" max="267" width="18.109375" style="163" customWidth="1"/>
    <col min="268" max="268" width="25.44140625" style="163" customWidth="1"/>
    <col min="269" max="512" width="11.5546875" style="163"/>
    <col min="513" max="513" width="6.6640625" style="163" customWidth="1"/>
    <col min="514" max="514" width="81.88671875" style="163" customWidth="1"/>
    <col min="515" max="516" width="9.33203125" style="163" customWidth="1"/>
    <col min="517" max="517" width="16.33203125" style="163" bestFit="1" customWidth="1"/>
    <col min="518" max="518" width="11.88671875" style="163" customWidth="1"/>
    <col min="519" max="519" width="12.6640625" style="163" customWidth="1"/>
    <col min="520" max="520" width="16.33203125" style="163" customWidth="1"/>
    <col min="521" max="523" width="18.109375" style="163" customWidth="1"/>
    <col min="524" max="524" width="25.44140625" style="163" customWidth="1"/>
    <col min="525" max="768" width="11.5546875" style="163"/>
    <col min="769" max="769" width="6.6640625" style="163" customWidth="1"/>
    <col min="770" max="770" width="81.88671875" style="163" customWidth="1"/>
    <col min="771" max="772" width="9.33203125" style="163" customWidth="1"/>
    <col min="773" max="773" width="16.33203125" style="163" bestFit="1" customWidth="1"/>
    <col min="774" max="774" width="11.88671875" style="163" customWidth="1"/>
    <col min="775" max="775" width="12.6640625" style="163" customWidth="1"/>
    <col min="776" max="776" width="16.33203125" style="163" customWidth="1"/>
    <col min="777" max="779" width="18.109375" style="163" customWidth="1"/>
    <col min="780" max="780" width="25.44140625" style="163" customWidth="1"/>
    <col min="781" max="1024" width="11.5546875" style="163"/>
    <col min="1025" max="1025" width="6.6640625" style="163" customWidth="1"/>
    <col min="1026" max="1026" width="81.88671875" style="163" customWidth="1"/>
    <col min="1027" max="1028" width="9.33203125" style="163" customWidth="1"/>
    <col min="1029" max="1029" width="16.33203125" style="163" bestFit="1" customWidth="1"/>
    <col min="1030" max="1030" width="11.88671875" style="163" customWidth="1"/>
    <col min="1031" max="1031" width="12.6640625" style="163" customWidth="1"/>
    <col min="1032" max="1032" width="16.33203125" style="163" customWidth="1"/>
    <col min="1033" max="1035" width="18.109375" style="163" customWidth="1"/>
    <col min="1036" max="1036" width="25.44140625" style="163" customWidth="1"/>
    <col min="1037" max="1280" width="11.5546875" style="163"/>
    <col min="1281" max="1281" width="6.6640625" style="163" customWidth="1"/>
    <col min="1282" max="1282" width="81.88671875" style="163" customWidth="1"/>
    <col min="1283" max="1284" width="9.33203125" style="163" customWidth="1"/>
    <col min="1285" max="1285" width="16.33203125" style="163" bestFit="1" customWidth="1"/>
    <col min="1286" max="1286" width="11.88671875" style="163" customWidth="1"/>
    <col min="1287" max="1287" width="12.6640625" style="163" customWidth="1"/>
    <col min="1288" max="1288" width="16.33203125" style="163" customWidth="1"/>
    <col min="1289" max="1291" width="18.109375" style="163" customWidth="1"/>
    <col min="1292" max="1292" width="25.44140625" style="163" customWidth="1"/>
    <col min="1293" max="1536" width="11.5546875" style="163"/>
    <col min="1537" max="1537" width="6.6640625" style="163" customWidth="1"/>
    <col min="1538" max="1538" width="81.88671875" style="163" customWidth="1"/>
    <col min="1539" max="1540" width="9.33203125" style="163" customWidth="1"/>
    <col min="1541" max="1541" width="16.33203125" style="163" bestFit="1" customWidth="1"/>
    <col min="1542" max="1542" width="11.88671875" style="163" customWidth="1"/>
    <col min="1543" max="1543" width="12.6640625" style="163" customWidth="1"/>
    <col min="1544" max="1544" width="16.33203125" style="163" customWidth="1"/>
    <col min="1545" max="1547" width="18.109375" style="163" customWidth="1"/>
    <col min="1548" max="1548" width="25.44140625" style="163" customWidth="1"/>
    <col min="1549" max="1792" width="11.5546875" style="163"/>
    <col min="1793" max="1793" width="6.6640625" style="163" customWidth="1"/>
    <col min="1794" max="1794" width="81.88671875" style="163" customWidth="1"/>
    <col min="1795" max="1796" width="9.33203125" style="163" customWidth="1"/>
    <col min="1797" max="1797" width="16.33203125" style="163" bestFit="1" customWidth="1"/>
    <col min="1798" max="1798" width="11.88671875" style="163" customWidth="1"/>
    <col min="1799" max="1799" width="12.6640625" style="163" customWidth="1"/>
    <col min="1800" max="1800" width="16.33203125" style="163" customWidth="1"/>
    <col min="1801" max="1803" width="18.109375" style="163" customWidth="1"/>
    <col min="1804" max="1804" width="25.44140625" style="163" customWidth="1"/>
    <col min="1805" max="2048" width="11.5546875" style="163"/>
    <col min="2049" max="2049" width="6.6640625" style="163" customWidth="1"/>
    <col min="2050" max="2050" width="81.88671875" style="163" customWidth="1"/>
    <col min="2051" max="2052" width="9.33203125" style="163" customWidth="1"/>
    <col min="2053" max="2053" width="16.33203125" style="163" bestFit="1" customWidth="1"/>
    <col min="2054" max="2054" width="11.88671875" style="163" customWidth="1"/>
    <col min="2055" max="2055" width="12.6640625" style="163" customWidth="1"/>
    <col min="2056" max="2056" width="16.33203125" style="163" customWidth="1"/>
    <col min="2057" max="2059" width="18.109375" style="163" customWidth="1"/>
    <col min="2060" max="2060" width="25.44140625" style="163" customWidth="1"/>
    <col min="2061" max="2304" width="11.5546875" style="163"/>
    <col min="2305" max="2305" width="6.6640625" style="163" customWidth="1"/>
    <col min="2306" max="2306" width="81.88671875" style="163" customWidth="1"/>
    <col min="2307" max="2308" width="9.33203125" style="163" customWidth="1"/>
    <col min="2309" max="2309" width="16.33203125" style="163" bestFit="1" customWidth="1"/>
    <col min="2310" max="2310" width="11.88671875" style="163" customWidth="1"/>
    <col min="2311" max="2311" width="12.6640625" style="163" customWidth="1"/>
    <col min="2312" max="2312" width="16.33203125" style="163" customWidth="1"/>
    <col min="2313" max="2315" width="18.109375" style="163" customWidth="1"/>
    <col min="2316" max="2316" width="25.44140625" style="163" customWidth="1"/>
    <col min="2317" max="2560" width="11.5546875" style="163"/>
    <col min="2561" max="2561" width="6.6640625" style="163" customWidth="1"/>
    <col min="2562" max="2562" width="81.88671875" style="163" customWidth="1"/>
    <col min="2563" max="2564" width="9.33203125" style="163" customWidth="1"/>
    <col min="2565" max="2565" width="16.33203125" style="163" bestFit="1" customWidth="1"/>
    <col min="2566" max="2566" width="11.88671875" style="163" customWidth="1"/>
    <col min="2567" max="2567" width="12.6640625" style="163" customWidth="1"/>
    <col min="2568" max="2568" width="16.33203125" style="163" customWidth="1"/>
    <col min="2569" max="2571" width="18.109375" style="163" customWidth="1"/>
    <col min="2572" max="2572" width="25.44140625" style="163" customWidth="1"/>
    <col min="2573" max="2816" width="11.5546875" style="163"/>
    <col min="2817" max="2817" width="6.6640625" style="163" customWidth="1"/>
    <col min="2818" max="2818" width="81.88671875" style="163" customWidth="1"/>
    <col min="2819" max="2820" width="9.33203125" style="163" customWidth="1"/>
    <col min="2821" max="2821" width="16.33203125" style="163" bestFit="1" customWidth="1"/>
    <col min="2822" max="2822" width="11.88671875" style="163" customWidth="1"/>
    <col min="2823" max="2823" width="12.6640625" style="163" customWidth="1"/>
    <col min="2824" max="2824" width="16.33203125" style="163" customWidth="1"/>
    <col min="2825" max="2827" width="18.109375" style="163" customWidth="1"/>
    <col min="2828" max="2828" width="25.44140625" style="163" customWidth="1"/>
    <col min="2829" max="3072" width="11.5546875" style="163"/>
    <col min="3073" max="3073" width="6.6640625" style="163" customWidth="1"/>
    <col min="3074" max="3074" width="81.88671875" style="163" customWidth="1"/>
    <col min="3075" max="3076" width="9.33203125" style="163" customWidth="1"/>
    <col min="3077" max="3077" width="16.33203125" style="163" bestFit="1" customWidth="1"/>
    <col min="3078" max="3078" width="11.88671875" style="163" customWidth="1"/>
    <col min="3079" max="3079" width="12.6640625" style="163" customWidth="1"/>
    <col min="3080" max="3080" width="16.33203125" style="163" customWidth="1"/>
    <col min="3081" max="3083" width="18.109375" style="163" customWidth="1"/>
    <col min="3084" max="3084" width="25.44140625" style="163" customWidth="1"/>
    <col min="3085" max="3328" width="11.5546875" style="163"/>
    <col min="3329" max="3329" width="6.6640625" style="163" customWidth="1"/>
    <col min="3330" max="3330" width="81.88671875" style="163" customWidth="1"/>
    <col min="3331" max="3332" width="9.33203125" style="163" customWidth="1"/>
    <col min="3333" max="3333" width="16.33203125" style="163" bestFit="1" customWidth="1"/>
    <col min="3334" max="3334" width="11.88671875" style="163" customWidth="1"/>
    <col min="3335" max="3335" width="12.6640625" style="163" customWidth="1"/>
    <col min="3336" max="3336" width="16.33203125" style="163" customWidth="1"/>
    <col min="3337" max="3339" width="18.109375" style="163" customWidth="1"/>
    <col min="3340" max="3340" width="25.44140625" style="163" customWidth="1"/>
    <col min="3341" max="3584" width="11.5546875" style="163"/>
    <col min="3585" max="3585" width="6.6640625" style="163" customWidth="1"/>
    <col min="3586" max="3586" width="81.88671875" style="163" customWidth="1"/>
    <col min="3587" max="3588" width="9.33203125" style="163" customWidth="1"/>
    <col min="3589" max="3589" width="16.33203125" style="163" bestFit="1" customWidth="1"/>
    <col min="3590" max="3590" width="11.88671875" style="163" customWidth="1"/>
    <col min="3591" max="3591" width="12.6640625" style="163" customWidth="1"/>
    <col min="3592" max="3592" width="16.33203125" style="163" customWidth="1"/>
    <col min="3593" max="3595" width="18.109375" style="163" customWidth="1"/>
    <col min="3596" max="3596" width="25.44140625" style="163" customWidth="1"/>
    <col min="3597" max="3840" width="11.5546875" style="163"/>
    <col min="3841" max="3841" width="6.6640625" style="163" customWidth="1"/>
    <col min="3842" max="3842" width="81.88671875" style="163" customWidth="1"/>
    <col min="3843" max="3844" width="9.33203125" style="163" customWidth="1"/>
    <col min="3845" max="3845" width="16.33203125" style="163" bestFit="1" customWidth="1"/>
    <col min="3846" max="3846" width="11.88671875" style="163" customWidth="1"/>
    <col min="3847" max="3847" width="12.6640625" style="163" customWidth="1"/>
    <col min="3848" max="3848" width="16.33203125" style="163" customWidth="1"/>
    <col min="3849" max="3851" width="18.109375" style="163" customWidth="1"/>
    <col min="3852" max="3852" width="25.44140625" style="163" customWidth="1"/>
    <col min="3853" max="4096" width="11.5546875" style="163"/>
    <col min="4097" max="4097" width="6.6640625" style="163" customWidth="1"/>
    <col min="4098" max="4098" width="81.88671875" style="163" customWidth="1"/>
    <col min="4099" max="4100" width="9.33203125" style="163" customWidth="1"/>
    <col min="4101" max="4101" width="16.33203125" style="163" bestFit="1" customWidth="1"/>
    <col min="4102" max="4102" width="11.88671875" style="163" customWidth="1"/>
    <col min="4103" max="4103" width="12.6640625" style="163" customWidth="1"/>
    <col min="4104" max="4104" width="16.33203125" style="163" customWidth="1"/>
    <col min="4105" max="4107" width="18.109375" style="163" customWidth="1"/>
    <col min="4108" max="4108" width="25.44140625" style="163" customWidth="1"/>
    <col min="4109" max="4352" width="11.5546875" style="163"/>
    <col min="4353" max="4353" width="6.6640625" style="163" customWidth="1"/>
    <col min="4354" max="4354" width="81.88671875" style="163" customWidth="1"/>
    <col min="4355" max="4356" width="9.33203125" style="163" customWidth="1"/>
    <col min="4357" max="4357" width="16.33203125" style="163" bestFit="1" customWidth="1"/>
    <col min="4358" max="4358" width="11.88671875" style="163" customWidth="1"/>
    <col min="4359" max="4359" width="12.6640625" style="163" customWidth="1"/>
    <col min="4360" max="4360" width="16.33203125" style="163" customWidth="1"/>
    <col min="4361" max="4363" width="18.109375" style="163" customWidth="1"/>
    <col min="4364" max="4364" width="25.44140625" style="163" customWidth="1"/>
    <col min="4365" max="4608" width="11.5546875" style="163"/>
    <col min="4609" max="4609" width="6.6640625" style="163" customWidth="1"/>
    <col min="4610" max="4610" width="81.88671875" style="163" customWidth="1"/>
    <col min="4611" max="4612" width="9.33203125" style="163" customWidth="1"/>
    <col min="4613" max="4613" width="16.33203125" style="163" bestFit="1" customWidth="1"/>
    <col min="4614" max="4614" width="11.88671875" style="163" customWidth="1"/>
    <col min="4615" max="4615" width="12.6640625" style="163" customWidth="1"/>
    <col min="4616" max="4616" width="16.33203125" style="163" customWidth="1"/>
    <col min="4617" max="4619" width="18.109375" style="163" customWidth="1"/>
    <col min="4620" max="4620" width="25.44140625" style="163" customWidth="1"/>
    <col min="4621" max="4864" width="11.5546875" style="163"/>
    <col min="4865" max="4865" width="6.6640625" style="163" customWidth="1"/>
    <col min="4866" max="4866" width="81.88671875" style="163" customWidth="1"/>
    <col min="4867" max="4868" width="9.33203125" style="163" customWidth="1"/>
    <col min="4869" max="4869" width="16.33203125" style="163" bestFit="1" customWidth="1"/>
    <col min="4870" max="4870" width="11.88671875" style="163" customWidth="1"/>
    <col min="4871" max="4871" width="12.6640625" style="163" customWidth="1"/>
    <col min="4872" max="4872" width="16.33203125" style="163" customWidth="1"/>
    <col min="4873" max="4875" width="18.109375" style="163" customWidth="1"/>
    <col min="4876" max="4876" width="25.44140625" style="163" customWidth="1"/>
    <col min="4877" max="5120" width="11.5546875" style="163"/>
    <col min="5121" max="5121" width="6.6640625" style="163" customWidth="1"/>
    <col min="5122" max="5122" width="81.88671875" style="163" customWidth="1"/>
    <col min="5123" max="5124" width="9.33203125" style="163" customWidth="1"/>
    <col min="5125" max="5125" width="16.33203125" style="163" bestFit="1" customWidth="1"/>
    <col min="5126" max="5126" width="11.88671875" style="163" customWidth="1"/>
    <col min="5127" max="5127" width="12.6640625" style="163" customWidth="1"/>
    <col min="5128" max="5128" width="16.33203125" style="163" customWidth="1"/>
    <col min="5129" max="5131" width="18.109375" style="163" customWidth="1"/>
    <col min="5132" max="5132" width="25.44140625" style="163" customWidth="1"/>
    <col min="5133" max="5376" width="11.5546875" style="163"/>
    <col min="5377" max="5377" width="6.6640625" style="163" customWidth="1"/>
    <col min="5378" max="5378" width="81.88671875" style="163" customWidth="1"/>
    <col min="5379" max="5380" width="9.33203125" style="163" customWidth="1"/>
    <col min="5381" max="5381" width="16.33203125" style="163" bestFit="1" customWidth="1"/>
    <col min="5382" max="5382" width="11.88671875" style="163" customWidth="1"/>
    <col min="5383" max="5383" width="12.6640625" style="163" customWidth="1"/>
    <col min="5384" max="5384" width="16.33203125" style="163" customWidth="1"/>
    <col min="5385" max="5387" width="18.109375" style="163" customWidth="1"/>
    <col min="5388" max="5388" width="25.44140625" style="163" customWidth="1"/>
    <col min="5389" max="5632" width="11.5546875" style="163"/>
    <col min="5633" max="5633" width="6.6640625" style="163" customWidth="1"/>
    <col min="5634" max="5634" width="81.88671875" style="163" customWidth="1"/>
    <col min="5635" max="5636" width="9.33203125" style="163" customWidth="1"/>
    <col min="5637" max="5637" width="16.33203125" style="163" bestFit="1" customWidth="1"/>
    <col min="5638" max="5638" width="11.88671875" style="163" customWidth="1"/>
    <col min="5639" max="5639" width="12.6640625" style="163" customWidth="1"/>
    <col min="5640" max="5640" width="16.33203125" style="163" customWidth="1"/>
    <col min="5641" max="5643" width="18.109375" style="163" customWidth="1"/>
    <col min="5644" max="5644" width="25.44140625" style="163" customWidth="1"/>
    <col min="5645" max="5888" width="11.5546875" style="163"/>
    <col min="5889" max="5889" width="6.6640625" style="163" customWidth="1"/>
    <col min="5890" max="5890" width="81.88671875" style="163" customWidth="1"/>
    <col min="5891" max="5892" width="9.33203125" style="163" customWidth="1"/>
    <col min="5893" max="5893" width="16.33203125" style="163" bestFit="1" customWidth="1"/>
    <col min="5894" max="5894" width="11.88671875" style="163" customWidth="1"/>
    <col min="5895" max="5895" width="12.6640625" style="163" customWidth="1"/>
    <col min="5896" max="5896" width="16.33203125" style="163" customWidth="1"/>
    <col min="5897" max="5899" width="18.109375" style="163" customWidth="1"/>
    <col min="5900" max="5900" width="25.44140625" style="163" customWidth="1"/>
    <col min="5901" max="6144" width="11.5546875" style="163"/>
    <col min="6145" max="6145" width="6.6640625" style="163" customWidth="1"/>
    <col min="6146" max="6146" width="81.88671875" style="163" customWidth="1"/>
    <col min="6147" max="6148" width="9.33203125" style="163" customWidth="1"/>
    <col min="6149" max="6149" width="16.33203125" style="163" bestFit="1" customWidth="1"/>
    <col min="6150" max="6150" width="11.88671875" style="163" customWidth="1"/>
    <col min="6151" max="6151" width="12.6640625" style="163" customWidth="1"/>
    <col min="6152" max="6152" width="16.33203125" style="163" customWidth="1"/>
    <col min="6153" max="6155" width="18.109375" style="163" customWidth="1"/>
    <col min="6156" max="6156" width="25.44140625" style="163" customWidth="1"/>
    <col min="6157" max="6400" width="11.5546875" style="163"/>
    <col min="6401" max="6401" width="6.6640625" style="163" customWidth="1"/>
    <col min="6402" max="6402" width="81.88671875" style="163" customWidth="1"/>
    <col min="6403" max="6404" width="9.33203125" style="163" customWidth="1"/>
    <col min="6405" max="6405" width="16.33203125" style="163" bestFit="1" customWidth="1"/>
    <col min="6406" max="6406" width="11.88671875" style="163" customWidth="1"/>
    <col min="6407" max="6407" width="12.6640625" style="163" customWidth="1"/>
    <col min="6408" max="6408" width="16.33203125" style="163" customWidth="1"/>
    <col min="6409" max="6411" width="18.109375" style="163" customWidth="1"/>
    <col min="6412" max="6412" width="25.44140625" style="163" customWidth="1"/>
    <col min="6413" max="6656" width="11.5546875" style="163"/>
    <col min="6657" max="6657" width="6.6640625" style="163" customWidth="1"/>
    <col min="6658" max="6658" width="81.88671875" style="163" customWidth="1"/>
    <col min="6659" max="6660" width="9.33203125" style="163" customWidth="1"/>
    <col min="6661" max="6661" width="16.33203125" style="163" bestFit="1" customWidth="1"/>
    <col min="6662" max="6662" width="11.88671875" style="163" customWidth="1"/>
    <col min="6663" max="6663" width="12.6640625" style="163" customWidth="1"/>
    <col min="6664" max="6664" width="16.33203125" style="163" customWidth="1"/>
    <col min="6665" max="6667" width="18.109375" style="163" customWidth="1"/>
    <col min="6668" max="6668" width="25.44140625" style="163" customWidth="1"/>
    <col min="6669" max="6912" width="11.5546875" style="163"/>
    <col min="6913" max="6913" width="6.6640625" style="163" customWidth="1"/>
    <col min="6914" max="6914" width="81.88671875" style="163" customWidth="1"/>
    <col min="6915" max="6916" width="9.33203125" style="163" customWidth="1"/>
    <col min="6917" max="6917" width="16.33203125" style="163" bestFit="1" customWidth="1"/>
    <col min="6918" max="6918" width="11.88671875" style="163" customWidth="1"/>
    <col min="6919" max="6919" width="12.6640625" style="163" customWidth="1"/>
    <col min="6920" max="6920" width="16.33203125" style="163" customWidth="1"/>
    <col min="6921" max="6923" width="18.109375" style="163" customWidth="1"/>
    <col min="6924" max="6924" width="25.44140625" style="163" customWidth="1"/>
    <col min="6925" max="7168" width="11.5546875" style="163"/>
    <col min="7169" max="7169" width="6.6640625" style="163" customWidth="1"/>
    <col min="7170" max="7170" width="81.88671875" style="163" customWidth="1"/>
    <col min="7171" max="7172" width="9.33203125" style="163" customWidth="1"/>
    <col min="7173" max="7173" width="16.33203125" style="163" bestFit="1" customWidth="1"/>
    <col min="7174" max="7174" width="11.88671875" style="163" customWidth="1"/>
    <col min="7175" max="7175" width="12.6640625" style="163" customWidth="1"/>
    <col min="7176" max="7176" width="16.33203125" style="163" customWidth="1"/>
    <col min="7177" max="7179" width="18.109375" style="163" customWidth="1"/>
    <col min="7180" max="7180" width="25.44140625" style="163" customWidth="1"/>
    <col min="7181" max="7424" width="11.5546875" style="163"/>
    <col min="7425" max="7425" width="6.6640625" style="163" customWidth="1"/>
    <col min="7426" max="7426" width="81.88671875" style="163" customWidth="1"/>
    <col min="7427" max="7428" width="9.33203125" style="163" customWidth="1"/>
    <col min="7429" max="7429" width="16.33203125" style="163" bestFit="1" customWidth="1"/>
    <col min="7430" max="7430" width="11.88671875" style="163" customWidth="1"/>
    <col min="7431" max="7431" width="12.6640625" style="163" customWidth="1"/>
    <col min="7432" max="7432" width="16.33203125" style="163" customWidth="1"/>
    <col min="7433" max="7435" width="18.109375" style="163" customWidth="1"/>
    <col min="7436" max="7436" width="25.44140625" style="163" customWidth="1"/>
    <col min="7437" max="7680" width="11.5546875" style="163"/>
    <col min="7681" max="7681" width="6.6640625" style="163" customWidth="1"/>
    <col min="7682" max="7682" width="81.88671875" style="163" customWidth="1"/>
    <col min="7683" max="7684" width="9.33203125" style="163" customWidth="1"/>
    <col min="7685" max="7685" width="16.33203125" style="163" bestFit="1" customWidth="1"/>
    <col min="7686" max="7686" width="11.88671875" style="163" customWidth="1"/>
    <col min="7687" max="7687" width="12.6640625" style="163" customWidth="1"/>
    <col min="7688" max="7688" width="16.33203125" style="163" customWidth="1"/>
    <col min="7689" max="7691" width="18.109375" style="163" customWidth="1"/>
    <col min="7692" max="7692" width="25.44140625" style="163" customWidth="1"/>
    <col min="7693" max="7936" width="11.5546875" style="163"/>
    <col min="7937" max="7937" width="6.6640625" style="163" customWidth="1"/>
    <col min="7938" max="7938" width="81.88671875" style="163" customWidth="1"/>
    <col min="7939" max="7940" width="9.33203125" style="163" customWidth="1"/>
    <col min="7941" max="7941" width="16.33203125" style="163" bestFit="1" customWidth="1"/>
    <col min="7942" max="7942" width="11.88671875" style="163" customWidth="1"/>
    <col min="7943" max="7943" width="12.6640625" style="163" customWidth="1"/>
    <col min="7944" max="7944" width="16.33203125" style="163" customWidth="1"/>
    <col min="7945" max="7947" width="18.109375" style="163" customWidth="1"/>
    <col min="7948" max="7948" width="25.44140625" style="163" customWidth="1"/>
    <col min="7949" max="8192" width="11.5546875" style="163"/>
    <col min="8193" max="8193" width="6.6640625" style="163" customWidth="1"/>
    <col min="8194" max="8194" width="81.88671875" style="163" customWidth="1"/>
    <col min="8195" max="8196" width="9.33203125" style="163" customWidth="1"/>
    <col min="8197" max="8197" width="16.33203125" style="163" bestFit="1" customWidth="1"/>
    <col min="8198" max="8198" width="11.88671875" style="163" customWidth="1"/>
    <col min="8199" max="8199" width="12.6640625" style="163" customWidth="1"/>
    <col min="8200" max="8200" width="16.33203125" style="163" customWidth="1"/>
    <col min="8201" max="8203" width="18.109375" style="163" customWidth="1"/>
    <col min="8204" max="8204" width="25.44140625" style="163" customWidth="1"/>
    <col min="8205" max="8448" width="11.5546875" style="163"/>
    <col min="8449" max="8449" width="6.6640625" style="163" customWidth="1"/>
    <col min="8450" max="8450" width="81.88671875" style="163" customWidth="1"/>
    <col min="8451" max="8452" width="9.33203125" style="163" customWidth="1"/>
    <col min="8453" max="8453" width="16.33203125" style="163" bestFit="1" customWidth="1"/>
    <col min="8454" max="8454" width="11.88671875" style="163" customWidth="1"/>
    <col min="8455" max="8455" width="12.6640625" style="163" customWidth="1"/>
    <col min="8456" max="8456" width="16.33203125" style="163" customWidth="1"/>
    <col min="8457" max="8459" width="18.109375" style="163" customWidth="1"/>
    <col min="8460" max="8460" width="25.44140625" style="163" customWidth="1"/>
    <col min="8461" max="8704" width="11.5546875" style="163"/>
    <col min="8705" max="8705" width="6.6640625" style="163" customWidth="1"/>
    <col min="8706" max="8706" width="81.88671875" style="163" customWidth="1"/>
    <col min="8707" max="8708" width="9.33203125" style="163" customWidth="1"/>
    <col min="8709" max="8709" width="16.33203125" style="163" bestFit="1" customWidth="1"/>
    <col min="8710" max="8710" width="11.88671875" style="163" customWidth="1"/>
    <col min="8711" max="8711" width="12.6640625" style="163" customWidth="1"/>
    <col min="8712" max="8712" width="16.33203125" style="163" customWidth="1"/>
    <col min="8713" max="8715" width="18.109375" style="163" customWidth="1"/>
    <col min="8716" max="8716" width="25.44140625" style="163" customWidth="1"/>
    <col min="8717" max="8960" width="11.5546875" style="163"/>
    <col min="8961" max="8961" width="6.6640625" style="163" customWidth="1"/>
    <col min="8962" max="8962" width="81.88671875" style="163" customWidth="1"/>
    <col min="8963" max="8964" width="9.33203125" style="163" customWidth="1"/>
    <col min="8965" max="8965" width="16.33203125" style="163" bestFit="1" customWidth="1"/>
    <col min="8966" max="8966" width="11.88671875" style="163" customWidth="1"/>
    <col min="8967" max="8967" width="12.6640625" style="163" customWidth="1"/>
    <col min="8968" max="8968" width="16.33203125" style="163" customWidth="1"/>
    <col min="8969" max="8971" width="18.109375" style="163" customWidth="1"/>
    <col min="8972" max="8972" width="25.44140625" style="163" customWidth="1"/>
    <col min="8973" max="9216" width="11.5546875" style="163"/>
    <col min="9217" max="9217" width="6.6640625" style="163" customWidth="1"/>
    <col min="9218" max="9218" width="81.88671875" style="163" customWidth="1"/>
    <col min="9219" max="9220" width="9.33203125" style="163" customWidth="1"/>
    <col min="9221" max="9221" width="16.33203125" style="163" bestFit="1" customWidth="1"/>
    <col min="9222" max="9222" width="11.88671875" style="163" customWidth="1"/>
    <col min="9223" max="9223" width="12.6640625" style="163" customWidth="1"/>
    <col min="9224" max="9224" width="16.33203125" style="163" customWidth="1"/>
    <col min="9225" max="9227" width="18.109375" style="163" customWidth="1"/>
    <col min="9228" max="9228" width="25.44140625" style="163" customWidth="1"/>
    <col min="9229" max="9472" width="11.5546875" style="163"/>
    <col min="9473" max="9473" width="6.6640625" style="163" customWidth="1"/>
    <col min="9474" max="9474" width="81.88671875" style="163" customWidth="1"/>
    <col min="9475" max="9476" width="9.33203125" style="163" customWidth="1"/>
    <col min="9477" max="9477" width="16.33203125" style="163" bestFit="1" customWidth="1"/>
    <col min="9478" max="9478" width="11.88671875" style="163" customWidth="1"/>
    <col min="9479" max="9479" width="12.6640625" style="163" customWidth="1"/>
    <col min="9480" max="9480" width="16.33203125" style="163" customWidth="1"/>
    <col min="9481" max="9483" width="18.109375" style="163" customWidth="1"/>
    <col min="9484" max="9484" width="25.44140625" style="163" customWidth="1"/>
    <col min="9485" max="9728" width="11.5546875" style="163"/>
    <col min="9729" max="9729" width="6.6640625" style="163" customWidth="1"/>
    <col min="9730" max="9730" width="81.88671875" style="163" customWidth="1"/>
    <col min="9731" max="9732" width="9.33203125" style="163" customWidth="1"/>
    <col min="9733" max="9733" width="16.33203125" style="163" bestFit="1" customWidth="1"/>
    <col min="9734" max="9734" width="11.88671875" style="163" customWidth="1"/>
    <col min="9735" max="9735" width="12.6640625" style="163" customWidth="1"/>
    <col min="9736" max="9736" width="16.33203125" style="163" customWidth="1"/>
    <col min="9737" max="9739" width="18.109375" style="163" customWidth="1"/>
    <col min="9740" max="9740" width="25.44140625" style="163" customWidth="1"/>
    <col min="9741" max="9984" width="11.5546875" style="163"/>
    <col min="9985" max="9985" width="6.6640625" style="163" customWidth="1"/>
    <col min="9986" max="9986" width="81.88671875" style="163" customWidth="1"/>
    <col min="9987" max="9988" width="9.33203125" style="163" customWidth="1"/>
    <col min="9989" max="9989" width="16.33203125" style="163" bestFit="1" customWidth="1"/>
    <col min="9990" max="9990" width="11.88671875" style="163" customWidth="1"/>
    <col min="9991" max="9991" width="12.6640625" style="163" customWidth="1"/>
    <col min="9992" max="9992" width="16.33203125" style="163" customWidth="1"/>
    <col min="9993" max="9995" width="18.109375" style="163" customWidth="1"/>
    <col min="9996" max="9996" width="25.44140625" style="163" customWidth="1"/>
    <col min="9997" max="10240" width="11.5546875" style="163"/>
    <col min="10241" max="10241" width="6.6640625" style="163" customWidth="1"/>
    <col min="10242" max="10242" width="81.88671875" style="163" customWidth="1"/>
    <col min="10243" max="10244" width="9.33203125" style="163" customWidth="1"/>
    <col min="10245" max="10245" width="16.33203125" style="163" bestFit="1" customWidth="1"/>
    <col min="10246" max="10246" width="11.88671875" style="163" customWidth="1"/>
    <col min="10247" max="10247" width="12.6640625" style="163" customWidth="1"/>
    <col min="10248" max="10248" width="16.33203125" style="163" customWidth="1"/>
    <col min="10249" max="10251" width="18.109375" style="163" customWidth="1"/>
    <col min="10252" max="10252" width="25.44140625" style="163" customWidth="1"/>
    <col min="10253" max="10496" width="11.5546875" style="163"/>
    <col min="10497" max="10497" width="6.6640625" style="163" customWidth="1"/>
    <col min="10498" max="10498" width="81.88671875" style="163" customWidth="1"/>
    <col min="10499" max="10500" width="9.33203125" style="163" customWidth="1"/>
    <col min="10501" max="10501" width="16.33203125" style="163" bestFit="1" customWidth="1"/>
    <col min="10502" max="10502" width="11.88671875" style="163" customWidth="1"/>
    <col min="10503" max="10503" width="12.6640625" style="163" customWidth="1"/>
    <col min="10504" max="10504" width="16.33203125" style="163" customWidth="1"/>
    <col min="10505" max="10507" width="18.109375" style="163" customWidth="1"/>
    <col min="10508" max="10508" width="25.44140625" style="163" customWidth="1"/>
    <col min="10509" max="10752" width="11.5546875" style="163"/>
    <col min="10753" max="10753" width="6.6640625" style="163" customWidth="1"/>
    <col min="10754" max="10754" width="81.88671875" style="163" customWidth="1"/>
    <col min="10755" max="10756" width="9.33203125" style="163" customWidth="1"/>
    <col min="10757" max="10757" width="16.33203125" style="163" bestFit="1" customWidth="1"/>
    <col min="10758" max="10758" width="11.88671875" style="163" customWidth="1"/>
    <col min="10759" max="10759" width="12.6640625" style="163" customWidth="1"/>
    <col min="10760" max="10760" width="16.33203125" style="163" customWidth="1"/>
    <col min="10761" max="10763" width="18.109375" style="163" customWidth="1"/>
    <col min="10764" max="10764" width="25.44140625" style="163" customWidth="1"/>
    <col min="10765" max="11008" width="11.5546875" style="163"/>
    <col min="11009" max="11009" width="6.6640625" style="163" customWidth="1"/>
    <col min="11010" max="11010" width="81.88671875" style="163" customWidth="1"/>
    <col min="11011" max="11012" width="9.33203125" style="163" customWidth="1"/>
    <col min="11013" max="11013" width="16.33203125" style="163" bestFit="1" customWidth="1"/>
    <col min="11014" max="11014" width="11.88671875" style="163" customWidth="1"/>
    <col min="11015" max="11015" width="12.6640625" style="163" customWidth="1"/>
    <col min="11016" max="11016" width="16.33203125" style="163" customWidth="1"/>
    <col min="11017" max="11019" width="18.109375" style="163" customWidth="1"/>
    <col min="11020" max="11020" width="25.44140625" style="163" customWidth="1"/>
    <col min="11021" max="11264" width="11.5546875" style="163"/>
    <col min="11265" max="11265" width="6.6640625" style="163" customWidth="1"/>
    <col min="11266" max="11266" width="81.88671875" style="163" customWidth="1"/>
    <col min="11267" max="11268" width="9.33203125" style="163" customWidth="1"/>
    <col min="11269" max="11269" width="16.33203125" style="163" bestFit="1" customWidth="1"/>
    <col min="11270" max="11270" width="11.88671875" style="163" customWidth="1"/>
    <col min="11271" max="11271" width="12.6640625" style="163" customWidth="1"/>
    <col min="11272" max="11272" width="16.33203125" style="163" customWidth="1"/>
    <col min="11273" max="11275" width="18.109375" style="163" customWidth="1"/>
    <col min="11276" max="11276" width="25.44140625" style="163" customWidth="1"/>
    <col min="11277" max="11520" width="11.5546875" style="163"/>
    <col min="11521" max="11521" width="6.6640625" style="163" customWidth="1"/>
    <col min="11522" max="11522" width="81.88671875" style="163" customWidth="1"/>
    <col min="11523" max="11524" width="9.33203125" style="163" customWidth="1"/>
    <col min="11525" max="11525" width="16.33203125" style="163" bestFit="1" customWidth="1"/>
    <col min="11526" max="11526" width="11.88671875" style="163" customWidth="1"/>
    <col min="11527" max="11527" width="12.6640625" style="163" customWidth="1"/>
    <col min="11528" max="11528" width="16.33203125" style="163" customWidth="1"/>
    <col min="11529" max="11531" width="18.109375" style="163" customWidth="1"/>
    <col min="11532" max="11532" width="25.44140625" style="163" customWidth="1"/>
    <col min="11533" max="11776" width="11.5546875" style="163"/>
    <col min="11777" max="11777" width="6.6640625" style="163" customWidth="1"/>
    <col min="11778" max="11778" width="81.88671875" style="163" customWidth="1"/>
    <col min="11779" max="11780" width="9.33203125" style="163" customWidth="1"/>
    <col min="11781" max="11781" width="16.33203125" style="163" bestFit="1" customWidth="1"/>
    <col min="11782" max="11782" width="11.88671875" style="163" customWidth="1"/>
    <col min="11783" max="11783" width="12.6640625" style="163" customWidth="1"/>
    <col min="11784" max="11784" width="16.33203125" style="163" customWidth="1"/>
    <col min="11785" max="11787" width="18.109375" style="163" customWidth="1"/>
    <col min="11788" max="11788" width="25.44140625" style="163" customWidth="1"/>
    <col min="11789" max="12032" width="11.5546875" style="163"/>
    <col min="12033" max="12033" width="6.6640625" style="163" customWidth="1"/>
    <col min="12034" max="12034" width="81.88671875" style="163" customWidth="1"/>
    <col min="12035" max="12036" width="9.33203125" style="163" customWidth="1"/>
    <col min="12037" max="12037" width="16.33203125" style="163" bestFit="1" customWidth="1"/>
    <col min="12038" max="12038" width="11.88671875" style="163" customWidth="1"/>
    <col min="12039" max="12039" width="12.6640625" style="163" customWidth="1"/>
    <col min="12040" max="12040" width="16.33203125" style="163" customWidth="1"/>
    <col min="12041" max="12043" width="18.109375" style="163" customWidth="1"/>
    <col min="12044" max="12044" width="25.44140625" style="163" customWidth="1"/>
    <col min="12045" max="12288" width="11.5546875" style="163"/>
    <col min="12289" max="12289" width="6.6640625" style="163" customWidth="1"/>
    <col min="12290" max="12290" width="81.88671875" style="163" customWidth="1"/>
    <col min="12291" max="12292" width="9.33203125" style="163" customWidth="1"/>
    <col min="12293" max="12293" width="16.33203125" style="163" bestFit="1" customWidth="1"/>
    <col min="12294" max="12294" width="11.88671875" style="163" customWidth="1"/>
    <col min="12295" max="12295" width="12.6640625" style="163" customWidth="1"/>
    <col min="12296" max="12296" width="16.33203125" style="163" customWidth="1"/>
    <col min="12297" max="12299" width="18.109375" style="163" customWidth="1"/>
    <col min="12300" max="12300" width="25.44140625" style="163" customWidth="1"/>
    <col min="12301" max="12544" width="11.5546875" style="163"/>
    <col min="12545" max="12545" width="6.6640625" style="163" customWidth="1"/>
    <col min="12546" max="12546" width="81.88671875" style="163" customWidth="1"/>
    <col min="12547" max="12548" width="9.33203125" style="163" customWidth="1"/>
    <col min="12549" max="12549" width="16.33203125" style="163" bestFit="1" customWidth="1"/>
    <col min="12550" max="12550" width="11.88671875" style="163" customWidth="1"/>
    <col min="12551" max="12551" width="12.6640625" style="163" customWidth="1"/>
    <col min="12552" max="12552" width="16.33203125" style="163" customWidth="1"/>
    <col min="12553" max="12555" width="18.109375" style="163" customWidth="1"/>
    <col min="12556" max="12556" width="25.44140625" style="163" customWidth="1"/>
    <col min="12557" max="12800" width="11.5546875" style="163"/>
    <col min="12801" max="12801" width="6.6640625" style="163" customWidth="1"/>
    <col min="12802" max="12802" width="81.88671875" style="163" customWidth="1"/>
    <col min="12803" max="12804" width="9.33203125" style="163" customWidth="1"/>
    <col min="12805" max="12805" width="16.33203125" style="163" bestFit="1" customWidth="1"/>
    <col min="12806" max="12806" width="11.88671875" style="163" customWidth="1"/>
    <col min="12807" max="12807" width="12.6640625" style="163" customWidth="1"/>
    <col min="12808" max="12808" width="16.33203125" style="163" customWidth="1"/>
    <col min="12809" max="12811" width="18.109375" style="163" customWidth="1"/>
    <col min="12812" max="12812" width="25.44140625" style="163" customWidth="1"/>
    <col min="12813" max="13056" width="11.5546875" style="163"/>
    <col min="13057" max="13057" width="6.6640625" style="163" customWidth="1"/>
    <col min="13058" max="13058" width="81.88671875" style="163" customWidth="1"/>
    <col min="13059" max="13060" width="9.33203125" style="163" customWidth="1"/>
    <col min="13061" max="13061" width="16.33203125" style="163" bestFit="1" customWidth="1"/>
    <col min="13062" max="13062" width="11.88671875" style="163" customWidth="1"/>
    <col min="13063" max="13063" width="12.6640625" style="163" customWidth="1"/>
    <col min="13064" max="13064" width="16.33203125" style="163" customWidth="1"/>
    <col min="13065" max="13067" width="18.109375" style="163" customWidth="1"/>
    <col min="13068" max="13068" width="25.44140625" style="163" customWidth="1"/>
    <col min="13069" max="13312" width="11.5546875" style="163"/>
    <col min="13313" max="13313" width="6.6640625" style="163" customWidth="1"/>
    <col min="13314" max="13314" width="81.88671875" style="163" customWidth="1"/>
    <col min="13315" max="13316" width="9.33203125" style="163" customWidth="1"/>
    <col min="13317" max="13317" width="16.33203125" style="163" bestFit="1" customWidth="1"/>
    <col min="13318" max="13318" width="11.88671875" style="163" customWidth="1"/>
    <col min="13319" max="13319" width="12.6640625" style="163" customWidth="1"/>
    <col min="13320" max="13320" width="16.33203125" style="163" customWidth="1"/>
    <col min="13321" max="13323" width="18.109375" style="163" customWidth="1"/>
    <col min="13324" max="13324" width="25.44140625" style="163" customWidth="1"/>
    <col min="13325" max="13568" width="11.5546875" style="163"/>
    <col min="13569" max="13569" width="6.6640625" style="163" customWidth="1"/>
    <col min="13570" max="13570" width="81.88671875" style="163" customWidth="1"/>
    <col min="13571" max="13572" width="9.33203125" style="163" customWidth="1"/>
    <col min="13573" max="13573" width="16.33203125" style="163" bestFit="1" customWidth="1"/>
    <col min="13574" max="13574" width="11.88671875" style="163" customWidth="1"/>
    <col min="13575" max="13575" width="12.6640625" style="163" customWidth="1"/>
    <col min="13576" max="13576" width="16.33203125" style="163" customWidth="1"/>
    <col min="13577" max="13579" width="18.109375" style="163" customWidth="1"/>
    <col min="13580" max="13580" width="25.44140625" style="163" customWidth="1"/>
    <col min="13581" max="13824" width="11.5546875" style="163"/>
    <col min="13825" max="13825" width="6.6640625" style="163" customWidth="1"/>
    <col min="13826" max="13826" width="81.88671875" style="163" customWidth="1"/>
    <col min="13827" max="13828" width="9.33203125" style="163" customWidth="1"/>
    <col min="13829" max="13829" width="16.33203125" style="163" bestFit="1" customWidth="1"/>
    <col min="13830" max="13830" width="11.88671875" style="163" customWidth="1"/>
    <col min="13831" max="13831" width="12.6640625" style="163" customWidth="1"/>
    <col min="13832" max="13832" width="16.33203125" style="163" customWidth="1"/>
    <col min="13833" max="13835" width="18.109375" style="163" customWidth="1"/>
    <col min="13836" max="13836" width="25.44140625" style="163" customWidth="1"/>
    <col min="13837" max="14080" width="11.5546875" style="163"/>
    <col min="14081" max="14081" width="6.6640625" style="163" customWidth="1"/>
    <col min="14082" max="14082" width="81.88671875" style="163" customWidth="1"/>
    <col min="14083" max="14084" width="9.33203125" style="163" customWidth="1"/>
    <col min="14085" max="14085" width="16.33203125" style="163" bestFit="1" customWidth="1"/>
    <col min="14086" max="14086" width="11.88671875" style="163" customWidth="1"/>
    <col min="14087" max="14087" width="12.6640625" style="163" customWidth="1"/>
    <col min="14088" max="14088" width="16.33203125" style="163" customWidth="1"/>
    <col min="14089" max="14091" width="18.109375" style="163" customWidth="1"/>
    <col min="14092" max="14092" width="25.44140625" style="163" customWidth="1"/>
    <col min="14093" max="14336" width="11.5546875" style="163"/>
    <col min="14337" max="14337" width="6.6640625" style="163" customWidth="1"/>
    <col min="14338" max="14338" width="81.88671875" style="163" customWidth="1"/>
    <col min="14339" max="14340" width="9.33203125" style="163" customWidth="1"/>
    <col min="14341" max="14341" width="16.33203125" style="163" bestFit="1" customWidth="1"/>
    <col min="14342" max="14342" width="11.88671875" style="163" customWidth="1"/>
    <col min="14343" max="14343" width="12.6640625" style="163" customWidth="1"/>
    <col min="14344" max="14344" width="16.33203125" style="163" customWidth="1"/>
    <col min="14345" max="14347" width="18.109375" style="163" customWidth="1"/>
    <col min="14348" max="14348" width="25.44140625" style="163" customWidth="1"/>
    <col min="14349" max="14592" width="11.5546875" style="163"/>
    <col min="14593" max="14593" width="6.6640625" style="163" customWidth="1"/>
    <col min="14594" max="14594" width="81.88671875" style="163" customWidth="1"/>
    <col min="14595" max="14596" width="9.33203125" style="163" customWidth="1"/>
    <col min="14597" max="14597" width="16.33203125" style="163" bestFit="1" customWidth="1"/>
    <col min="14598" max="14598" width="11.88671875" style="163" customWidth="1"/>
    <col min="14599" max="14599" width="12.6640625" style="163" customWidth="1"/>
    <col min="14600" max="14600" width="16.33203125" style="163" customWidth="1"/>
    <col min="14601" max="14603" width="18.109375" style="163" customWidth="1"/>
    <col min="14604" max="14604" width="25.44140625" style="163" customWidth="1"/>
    <col min="14605" max="14848" width="11.5546875" style="163"/>
    <col min="14849" max="14849" width="6.6640625" style="163" customWidth="1"/>
    <col min="14850" max="14850" width="81.88671875" style="163" customWidth="1"/>
    <col min="14851" max="14852" width="9.33203125" style="163" customWidth="1"/>
    <col min="14853" max="14853" width="16.33203125" style="163" bestFit="1" customWidth="1"/>
    <col min="14854" max="14854" width="11.88671875" style="163" customWidth="1"/>
    <col min="14855" max="14855" width="12.6640625" style="163" customWidth="1"/>
    <col min="14856" max="14856" width="16.33203125" style="163" customWidth="1"/>
    <col min="14857" max="14859" width="18.109375" style="163" customWidth="1"/>
    <col min="14860" max="14860" width="25.44140625" style="163" customWidth="1"/>
    <col min="14861" max="15104" width="11.5546875" style="163"/>
    <col min="15105" max="15105" width="6.6640625" style="163" customWidth="1"/>
    <col min="15106" max="15106" width="81.88671875" style="163" customWidth="1"/>
    <col min="15107" max="15108" width="9.33203125" style="163" customWidth="1"/>
    <col min="15109" max="15109" width="16.33203125" style="163" bestFit="1" customWidth="1"/>
    <col min="15110" max="15110" width="11.88671875" style="163" customWidth="1"/>
    <col min="15111" max="15111" width="12.6640625" style="163" customWidth="1"/>
    <col min="15112" max="15112" width="16.33203125" style="163" customWidth="1"/>
    <col min="15113" max="15115" width="18.109375" style="163" customWidth="1"/>
    <col min="15116" max="15116" width="25.44140625" style="163" customWidth="1"/>
    <col min="15117" max="15360" width="11.5546875" style="163"/>
    <col min="15361" max="15361" width="6.6640625" style="163" customWidth="1"/>
    <col min="15362" max="15362" width="81.88671875" style="163" customWidth="1"/>
    <col min="15363" max="15364" width="9.33203125" style="163" customWidth="1"/>
    <col min="15365" max="15365" width="16.33203125" style="163" bestFit="1" customWidth="1"/>
    <col min="15366" max="15366" width="11.88671875" style="163" customWidth="1"/>
    <col min="15367" max="15367" width="12.6640625" style="163" customWidth="1"/>
    <col min="15368" max="15368" width="16.33203125" style="163" customWidth="1"/>
    <col min="15369" max="15371" width="18.109375" style="163" customWidth="1"/>
    <col min="15372" max="15372" width="25.44140625" style="163" customWidth="1"/>
    <col min="15373" max="15616" width="11.5546875" style="163"/>
    <col min="15617" max="15617" width="6.6640625" style="163" customWidth="1"/>
    <col min="15618" max="15618" width="81.88671875" style="163" customWidth="1"/>
    <col min="15619" max="15620" width="9.33203125" style="163" customWidth="1"/>
    <col min="15621" max="15621" width="16.33203125" style="163" bestFit="1" customWidth="1"/>
    <col min="15622" max="15622" width="11.88671875" style="163" customWidth="1"/>
    <col min="15623" max="15623" width="12.6640625" style="163" customWidth="1"/>
    <col min="15624" max="15624" width="16.33203125" style="163" customWidth="1"/>
    <col min="15625" max="15627" width="18.109375" style="163" customWidth="1"/>
    <col min="15628" max="15628" width="25.44140625" style="163" customWidth="1"/>
    <col min="15629" max="15872" width="11.5546875" style="163"/>
    <col min="15873" max="15873" width="6.6640625" style="163" customWidth="1"/>
    <col min="15874" max="15874" width="81.88671875" style="163" customWidth="1"/>
    <col min="15875" max="15876" width="9.33203125" style="163" customWidth="1"/>
    <col min="15877" max="15877" width="16.33203125" style="163" bestFit="1" customWidth="1"/>
    <col min="15878" max="15878" width="11.88671875" style="163" customWidth="1"/>
    <col min="15879" max="15879" width="12.6640625" style="163" customWidth="1"/>
    <col min="15880" max="15880" width="16.33203125" style="163" customWidth="1"/>
    <col min="15881" max="15883" width="18.109375" style="163" customWidth="1"/>
    <col min="15884" max="15884" width="25.44140625" style="163" customWidth="1"/>
    <col min="15885" max="16128" width="11.5546875" style="163"/>
    <col min="16129" max="16129" width="6.6640625" style="163" customWidth="1"/>
    <col min="16130" max="16130" width="81.88671875" style="163" customWidth="1"/>
    <col min="16131" max="16132" width="9.33203125" style="163" customWidth="1"/>
    <col min="16133" max="16133" width="16.33203125" style="163" bestFit="1" customWidth="1"/>
    <col min="16134" max="16134" width="11.88671875" style="163" customWidth="1"/>
    <col min="16135" max="16135" width="12.6640625" style="163" customWidth="1"/>
    <col min="16136" max="16136" width="16.33203125" style="163" customWidth="1"/>
    <col min="16137" max="16139" width="18.109375" style="163" customWidth="1"/>
    <col min="16140" max="16140" width="25.44140625" style="163" customWidth="1"/>
    <col min="16141" max="16384" width="11.5546875" style="163"/>
  </cols>
  <sheetData>
    <row r="1" spans="1:13" s="7" customFormat="1" ht="13.8" x14ac:dyDescent="0.2">
      <c r="A1" s="158" t="s">
        <v>218</v>
      </c>
      <c r="B1" s="158"/>
      <c r="C1" s="150"/>
      <c r="D1" s="150"/>
      <c r="E1" s="150"/>
      <c r="F1" s="160"/>
      <c r="G1" s="160"/>
      <c r="H1" s="112"/>
      <c r="I1" s="112"/>
      <c r="J1" s="112"/>
      <c r="K1" s="112"/>
      <c r="L1" s="176"/>
      <c r="M1" s="8"/>
    </row>
    <row r="2" spans="1:13" s="9" customFormat="1" ht="13.8" x14ac:dyDescent="0.25">
      <c r="A2" s="158" t="s">
        <v>219</v>
      </c>
      <c r="B2" s="158"/>
      <c r="C2" s="103"/>
      <c r="D2" s="103"/>
      <c r="E2" s="103"/>
      <c r="F2" s="112"/>
      <c r="G2" s="161"/>
      <c r="H2" s="161"/>
      <c r="I2" s="161"/>
      <c r="J2" s="161"/>
      <c r="K2" s="161"/>
      <c r="L2" s="177"/>
      <c r="M2" s="197"/>
    </row>
    <row r="3" spans="1:13" s="9" customFormat="1" ht="13.8" x14ac:dyDescent="0.25">
      <c r="A3" s="158" t="s">
        <v>220</v>
      </c>
      <c r="B3" s="158"/>
      <c r="C3" s="103"/>
      <c r="D3" s="103"/>
      <c r="E3" s="103"/>
      <c r="F3" s="112"/>
      <c r="G3" s="161"/>
      <c r="H3" s="144"/>
      <c r="I3" s="144"/>
      <c r="J3" s="144"/>
      <c r="K3" s="161"/>
      <c r="L3" s="177"/>
      <c r="M3" s="197"/>
    </row>
    <row r="4" spans="1:13" s="9" customFormat="1" ht="13.8" x14ac:dyDescent="0.25">
      <c r="A4" s="105"/>
      <c r="B4" s="106"/>
      <c r="C4" s="105"/>
      <c r="D4" s="105"/>
      <c r="E4" s="105"/>
      <c r="F4" s="162"/>
      <c r="G4" s="161"/>
      <c r="H4" s="144"/>
      <c r="I4" s="144"/>
      <c r="J4" s="144"/>
      <c r="K4" s="161"/>
      <c r="L4" s="177"/>
      <c r="M4" s="197"/>
    </row>
    <row r="5" spans="1:13" s="9" customFormat="1" ht="21" customHeight="1" x14ac:dyDescent="0.25">
      <c r="A5" s="107" t="s">
        <v>70</v>
      </c>
      <c r="B5" s="107"/>
      <c r="C5" s="107"/>
      <c r="D5" s="107"/>
      <c r="E5" s="107"/>
      <c r="F5" s="107"/>
      <c r="G5" s="107"/>
      <c r="H5" s="107"/>
      <c r="I5" s="107"/>
      <c r="J5" s="107"/>
      <c r="K5" s="107"/>
      <c r="L5" s="107"/>
      <c r="M5" s="197"/>
    </row>
    <row r="6" spans="1:13" s="9" customFormat="1" ht="21" customHeight="1" x14ac:dyDescent="0.25">
      <c r="A6" s="108" t="s">
        <v>71</v>
      </c>
      <c r="B6" s="108"/>
      <c r="C6" s="108"/>
      <c r="D6" s="108"/>
      <c r="E6" s="108"/>
      <c r="F6" s="108"/>
      <c r="G6" s="108"/>
      <c r="H6" s="108"/>
      <c r="I6" s="108"/>
      <c r="J6" s="108"/>
      <c r="K6" s="108"/>
      <c r="L6" s="108"/>
      <c r="M6" s="197"/>
    </row>
    <row r="7" spans="1:13" s="9" customFormat="1" ht="38.4" customHeight="1" x14ac:dyDescent="0.25">
      <c r="A7" s="109" t="s">
        <v>234</v>
      </c>
      <c r="B7" s="109"/>
      <c r="C7" s="109"/>
      <c r="D7" s="109"/>
      <c r="E7" s="109"/>
      <c r="F7" s="109"/>
      <c r="G7" s="109"/>
      <c r="H7" s="109"/>
      <c r="I7" s="109"/>
      <c r="J7" s="109"/>
      <c r="K7" s="109"/>
      <c r="L7" s="109"/>
      <c r="M7" s="197"/>
    </row>
    <row r="8" spans="1:13" s="9" customFormat="1" ht="13.8" x14ac:dyDescent="0.25">
      <c r="A8" s="110"/>
      <c r="B8" s="110"/>
      <c r="C8" s="110"/>
      <c r="D8" s="110"/>
      <c r="E8" s="110"/>
      <c r="F8" s="110"/>
      <c r="G8" s="110"/>
      <c r="H8" s="110"/>
      <c r="I8" s="110"/>
      <c r="J8" s="110"/>
      <c r="K8" s="110"/>
      <c r="L8" s="178"/>
      <c r="M8" s="197"/>
    </row>
    <row r="9" spans="1:13" s="9" customFormat="1" ht="18.600000000000001" customHeight="1" x14ac:dyDescent="0.25">
      <c r="A9" s="113"/>
      <c r="B9" s="145"/>
      <c r="C9" s="111"/>
      <c r="D9" s="111"/>
      <c r="E9" s="112"/>
      <c r="F9" s="112"/>
      <c r="G9" s="112"/>
      <c r="H9" s="162"/>
      <c r="I9" s="99" t="s">
        <v>221</v>
      </c>
      <c r="J9" s="99"/>
      <c r="K9" s="99"/>
      <c r="L9" s="99"/>
      <c r="M9" s="197"/>
    </row>
    <row r="10" spans="1:13" s="10" customFormat="1" ht="30.6" customHeight="1" x14ac:dyDescent="0.25">
      <c r="A10" s="101" t="s">
        <v>1</v>
      </c>
      <c r="B10" s="101" t="s">
        <v>72</v>
      </c>
      <c r="C10" s="101" t="s">
        <v>236</v>
      </c>
      <c r="D10" s="101" t="s">
        <v>73</v>
      </c>
      <c r="E10" s="102" t="s">
        <v>74</v>
      </c>
      <c r="F10" s="191" t="s">
        <v>3</v>
      </c>
      <c r="G10" s="191"/>
      <c r="H10" s="191"/>
      <c r="I10" s="191" t="s">
        <v>4</v>
      </c>
      <c r="J10" s="191"/>
      <c r="K10" s="191"/>
      <c r="L10" s="192" t="s">
        <v>5</v>
      </c>
      <c r="M10" s="198"/>
    </row>
    <row r="11" spans="1:13" s="10" customFormat="1" ht="27" customHeight="1" x14ac:dyDescent="0.25">
      <c r="A11" s="193"/>
      <c r="B11" s="193"/>
      <c r="C11" s="193"/>
      <c r="D11" s="193"/>
      <c r="E11" s="193"/>
      <c r="F11" s="194" t="s">
        <v>6</v>
      </c>
      <c r="G11" s="194" t="s">
        <v>7</v>
      </c>
      <c r="H11" s="194" t="s">
        <v>8</v>
      </c>
      <c r="I11" s="194" t="s">
        <v>6</v>
      </c>
      <c r="J11" s="194" t="s">
        <v>7</v>
      </c>
      <c r="K11" s="194" t="s">
        <v>8</v>
      </c>
      <c r="L11" s="192"/>
      <c r="M11" s="198"/>
    </row>
    <row r="12" spans="1:13" s="190" customFormat="1" ht="18.600000000000001" customHeight="1" x14ac:dyDescent="0.25">
      <c r="A12" s="195">
        <v>1</v>
      </c>
      <c r="B12" s="195">
        <v>2</v>
      </c>
      <c r="C12" s="195">
        <v>3</v>
      </c>
      <c r="D12" s="195">
        <v>4</v>
      </c>
      <c r="E12" s="195">
        <v>5</v>
      </c>
      <c r="F12" s="195">
        <v>6</v>
      </c>
      <c r="G12" s="195">
        <v>7</v>
      </c>
      <c r="H12" s="195">
        <v>8</v>
      </c>
      <c r="I12" s="196">
        <v>9</v>
      </c>
      <c r="J12" s="196">
        <v>10</v>
      </c>
      <c r="K12" s="196">
        <v>11</v>
      </c>
      <c r="L12" s="195">
        <v>12</v>
      </c>
      <c r="M12" s="199"/>
    </row>
    <row r="13" spans="1:13" s="11" customFormat="1" ht="36" customHeight="1" x14ac:dyDescent="0.3">
      <c r="A13" s="115" t="s">
        <v>90</v>
      </c>
      <c r="B13" s="116" t="s">
        <v>75</v>
      </c>
      <c r="C13" s="115"/>
      <c r="D13" s="115" t="s">
        <v>11</v>
      </c>
      <c r="E13" s="117">
        <f>SUM(E14:E54)</f>
        <v>11941.660000000009</v>
      </c>
      <c r="F13" s="117">
        <f>I13/E13</f>
        <v>0</v>
      </c>
      <c r="G13" s="117">
        <f>J13/E13</f>
        <v>0</v>
      </c>
      <c r="H13" s="117">
        <f>K13/E13</f>
        <v>0</v>
      </c>
      <c r="I13" s="118">
        <f>I14+I20+I29+I32+I37+I50+I56+I61+I65+I68+I71+I76+I43</f>
        <v>0</v>
      </c>
      <c r="J13" s="118">
        <f t="shared" ref="J13:K13" si="0">J14+J20+J29+J32+J37+J50+J56+J61+J65+J68+J71+J76+J43</f>
        <v>0</v>
      </c>
      <c r="K13" s="118">
        <f t="shared" si="0"/>
        <v>0</v>
      </c>
      <c r="L13" s="179"/>
      <c r="M13" s="200"/>
    </row>
    <row r="14" spans="1:13" s="12" customFormat="1" ht="19.8" customHeight="1" outlineLevel="1" x14ac:dyDescent="0.3">
      <c r="A14" s="119">
        <v>1</v>
      </c>
      <c r="B14" s="120" t="s">
        <v>235</v>
      </c>
      <c r="C14" s="121"/>
      <c r="D14" s="121" t="s">
        <v>11</v>
      </c>
      <c r="E14" s="87">
        <f>[1]расчет!E5</f>
        <v>1064.5899999999999</v>
      </c>
      <c r="F14" s="87">
        <f>I14/E14</f>
        <v>0</v>
      </c>
      <c r="G14" s="122">
        <f>J14/E14</f>
        <v>0</v>
      </c>
      <c r="H14" s="122">
        <f>G14+F14</f>
        <v>0</v>
      </c>
      <c r="I14" s="87">
        <f>SUM(I15:I19)</f>
        <v>0</v>
      </c>
      <c r="J14" s="87">
        <f t="shared" ref="J14:K14" si="1">SUM(J15:J19)</f>
        <v>0</v>
      </c>
      <c r="K14" s="87">
        <f t="shared" si="1"/>
        <v>0</v>
      </c>
      <c r="L14" s="180"/>
      <c r="M14" s="200"/>
    </row>
    <row r="15" spans="1:13" s="85" customFormat="1" ht="19.2" customHeight="1" x14ac:dyDescent="0.3">
      <c r="A15" s="152" t="s">
        <v>76</v>
      </c>
      <c r="B15" s="146" t="s">
        <v>241</v>
      </c>
      <c r="C15" s="153" t="s">
        <v>237</v>
      </c>
      <c r="D15" s="153" t="s">
        <v>11</v>
      </c>
      <c r="E15" s="154">
        <f>E14</f>
        <v>1064.5899999999999</v>
      </c>
      <c r="F15" s="154"/>
      <c r="G15" s="154"/>
      <c r="H15" s="126">
        <f>F15+G15</f>
        <v>0</v>
      </c>
      <c r="I15" s="83">
        <f>E15*F15</f>
        <v>0</v>
      </c>
      <c r="J15" s="83">
        <f>E15*G15</f>
        <v>0</v>
      </c>
      <c r="K15" s="83">
        <f>I15+J15</f>
        <v>0</v>
      </c>
      <c r="L15" s="181"/>
      <c r="M15" s="200"/>
    </row>
    <row r="16" spans="1:13" s="85" customFormat="1" ht="19.2" customHeight="1" x14ac:dyDescent="0.3">
      <c r="A16" s="152" t="s">
        <v>78</v>
      </c>
      <c r="B16" s="146" t="s">
        <v>240</v>
      </c>
      <c r="C16" s="153" t="s">
        <v>14</v>
      </c>
      <c r="D16" s="153" t="s">
        <v>11</v>
      </c>
      <c r="E16" s="154">
        <f t="shared" ref="E16:E17" si="2">E15</f>
        <v>1064.5899999999999</v>
      </c>
      <c r="F16" s="154"/>
      <c r="G16" s="154"/>
      <c r="H16" s="126">
        <f t="shared" ref="H16:H79" si="3">F16+G16</f>
        <v>0</v>
      </c>
      <c r="I16" s="83">
        <f t="shared" ref="I16:I79" si="4">E16*F16</f>
        <v>0</v>
      </c>
      <c r="J16" s="83">
        <f t="shared" ref="J16:J79" si="5">E16*G16</f>
        <v>0</v>
      </c>
      <c r="K16" s="83">
        <f t="shared" ref="K16:K79" si="6">I16+J16</f>
        <v>0</v>
      </c>
      <c r="L16" s="181"/>
      <c r="M16" s="200"/>
    </row>
    <row r="17" spans="1:13" s="85" customFormat="1" ht="19.2" customHeight="1" x14ac:dyDescent="0.3">
      <c r="A17" s="152" t="s">
        <v>173</v>
      </c>
      <c r="B17" s="146" t="s">
        <v>239</v>
      </c>
      <c r="C17" s="153" t="s">
        <v>238</v>
      </c>
      <c r="D17" s="153" t="s">
        <v>11</v>
      </c>
      <c r="E17" s="154">
        <f t="shared" si="2"/>
        <v>1064.5899999999999</v>
      </c>
      <c r="F17" s="154"/>
      <c r="G17" s="154"/>
      <c r="H17" s="126">
        <f t="shared" si="3"/>
        <v>0</v>
      </c>
      <c r="I17" s="83">
        <f t="shared" si="4"/>
        <v>0</v>
      </c>
      <c r="J17" s="83">
        <f t="shared" si="5"/>
        <v>0</v>
      </c>
      <c r="K17" s="83">
        <f t="shared" si="6"/>
        <v>0</v>
      </c>
      <c r="L17" s="181"/>
      <c r="M17" s="200"/>
    </row>
    <row r="18" spans="1:13" s="10" customFormat="1" ht="19.2" customHeight="1" outlineLevel="1" x14ac:dyDescent="0.3">
      <c r="A18" s="152" t="s">
        <v>175</v>
      </c>
      <c r="B18" s="123" t="s">
        <v>242</v>
      </c>
      <c r="C18" s="114"/>
      <c r="D18" s="114" t="s">
        <v>77</v>
      </c>
      <c r="E18" s="83">
        <v>127.24</v>
      </c>
      <c r="F18" s="154"/>
      <c r="G18" s="154"/>
      <c r="H18" s="126">
        <f t="shared" si="3"/>
        <v>0</v>
      </c>
      <c r="I18" s="83">
        <f t="shared" si="4"/>
        <v>0</v>
      </c>
      <c r="J18" s="83">
        <f t="shared" si="5"/>
        <v>0</v>
      </c>
      <c r="K18" s="83">
        <f t="shared" si="6"/>
        <v>0</v>
      </c>
      <c r="L18" s="182"/>
      <c r="M18" s="200"/>
    </row>
    <row r="19" spans="1:13" s="10" customFormat="1" ht="19.2" customHeight="1" outlineLevel="1" x14ac:dyDescent="0.3">
      <c r="A19" s="152" t="s">
        <v>177</v>
      </c>
      <c r="B19" s="123" t="s">
        <v>243</v>
      </c>
      <c r="C19" s="114"/>
      <c r="D19" s="114" t="s">
        <v>79</v>
      </c>
      <c r="E19" s="83">
        <v>7</v>
      </c>
      <c r="F19" s="154"/>
      <c r="G19" s="154"/>
      <c r="H19" s="126">
        <f t="shared" si="3"/>
        <v>0</v>
      </c>
      <c r="I19" s="83">
        <f t="shared" si="4"/>
        <v>0</v>
      </c>
      <c r="J19" s="83">
        <f t="shared" si="5"/>
        <v>0</v>
      </c>
      <c r="K19" s="83">
        <f t="shared" si="6"/>
        <v>0</v>
      </c>
      <c r="L19" s="182"/>
      <c r="M19" s="200"/>
    </row>
    <row r="20" spans="1:13" s="12" customFormat="1" ht="19.8" customHeight="1" outlineLevel="1" x14ac:dyDescent="0.3">
      <c r="A20" s="119">
        <v>2</v>
      </c>
      <c r="B20" s="120" t="s">
        <v>33</v>
      </c>
      <c r="C20" s="121"/>
      <c r="D20" s="121" t="s">
        <v>11</v>
      </c>
      <c r="E20" s="87">
        <f>[1]расчет!E9</f>
        <v>678.77</v>
      </c>
      <c r="F20" s="87">
        <f>I20/E20</f>
        <v>0</v>
      </c>
      <c r="G20" s="122">
        <f>J20/E20</f>
        <v>0</v>
      </c>
      <c r="H20" s="122">
        <f>G20+F20</f>
        <v>0</v>
      </c>
      <c r="I20" s="87">
        <f>SUM(I21:I28)</f>
        <v>0</v>
      </c>
      <c r="J20" s="87">
        <f>SUM(J21:J28)</f>
        <v>0</v>
      </c>
      <c r="K20" s="87">
        <f>SUM(K21:K28)</f>
        <v>0</v>
      </c>
      <c r="L20" s="180"/>
      <c r="M20" s="200"/>
    </row>
    <row r="21" spans="1:13" s="85" customFormat="1" ht="18.600000000000001" customHeight="1" x14ac:dyDescent="0.3">
      <c r="A21" s="152" t="s">
        <v>80</v>
      </c>
      <c r="B21" s="146" t="s">
        <v>241</v>
      </c>
      <c r="C21" s="153" t="s">
        <v>237</v>
      </c>
      <c r="D21" s="153" t="s">
        <v>11</v>
      </c>
      <c r="E21" s="154">
        <f>E20</f>
        <v>678.77</v>
      </c>
      <c r="F21" s="154"/>
      <c r="G21" s="154"/>
      <c r="H21" s="126">
        <f t="shared" si="3"/>
        <v>0</v>
      </c>
      <c r="I21" s="83">
        <f t="shared" si="4"/>
        <v>0</v>
      </c>
      <c r="J21" s="83">
        <f t="shared" si="5"/>
        <v>0</v>
      </c>
      <c r="K21" s="83">
        <f t="shared" si="6"/>
        <v>0</v>
      </c>
      <c r="L21" s="181"/>
      <c r="M21" s="200"/>
    </row>
    <row r="22" spans="1:13" s="85" customFormat="1" ht="18.600000000000001" customHeight="1" x14ac:dyDescent="0.3">
      <c r="A22" s="152" t="s">
        <v>81</v>
      </c>
      <c r="B22" s="146" t="s">
        <v>240</v>
      </c>
      <c r="C22" s="153" t="s">
        <v>14</v>
      </c>
      <c r="D22" s="153" t="s">
        <v>11</v>
      </c>
      <c r="E22" s="154">
        <f t="shared" ref="E22:E23" si="7">E21</f>
        <v>678.77</v>
      </c>
      <c r="F22" s="154"/>
      <c r="G22" s="154"/>
      <c r="H22" s="126">
        <f t="shared" si="3"/>
        <v>0</v>
      </c>
      <c r="I22" s="83">
        <f t="shared" si="4"/>
        <v>0</v>
      </c>
      <c r="J22" s="83">
        <f t="shared" si="5"/>
        <v>0</v>
      </c>
      <c r="K22" s="83">
        <f t="shared" si="6"/>
        <v>0</v>
      </c>
      <c r="L22" s="181"/>
      <c r="M22" s="200"/>
    </row>
    <row r="23" spans="1:13" s="85" customFormat="1" ht="18.600000000000001" customHeight="1" x14ac:dyDescent="0.3">
      <c r="A23" s="152" t="s">
        <v>82</v>
      </c>
      <c r="B23" s="146" t="s">
        <v>239</v>
      </c>
      <c r="C23" s="153" t="s">
        <v>244</v>
      </c>
      <c r="D23" s="153" t="s">
        <v>11</v>
      </c>
      <c r="E23" s="154">
        <f t="shared" si="7"/>
        <v>678.77</v>
      </c>
      <c r="F23" s="154"/>
      <c r="G23" s="154"/>
      <c r="H23" s="126">
        <f t="shared" si="3"/>
        <v>0</v>
      </c>
      <c r="I23" s="83">
        <f t="shared" si="4"/>
        <v>0</v>
      </c>
      <c r="J23" s="83">
        <f t="shared" si="5"/>
        <v>0</v>
      </c>
      <c r="K23" s="83">
        <f t="shared" si="6"/>
        <v>0</v>
      </c>
      <c r="L23" s="181"/>
      <c r="M23" s="200"/>
    </row>
    <row r="24" spans="1:13" s="10" customFormat="1" ht="18.600000000000001" customHeight="1" outlineLevel="1" x14ac:dyDescent="0.3">
      <c r="A24" s="152" t="s">
        <v>83</v>
      </c>
      <c r="B24" s="123" t="s">
        <v>242</v>
      </c>
      <c r="C24" s="114"/>
      <c r="D24" s="114" t="s">
        <v>77</v>
      </c>
      <c r="E24" s="83">
        <f>11+14</f>
        <v>25</v>
      </c>
      <c r="F24" s="154"/>
      <c r="G24" s="154"/>
      <c r="H24" s="126">
        <f t="shared" si="3"/>
        <v>0</v>
      </c>
      <c r="I24" s="83">
        <f t="shared" si="4"/>
        <v>0</v>
      </c>
      <c r="J24" s="83">
        <f t="shared" si="5"/>
        <v>0</v>
      </c>
      <c r="K24" s="83">
        <f t="shared" si="6"/>
        <v>0</v>
      </c>
      <c r="L24" s="182"/>
      <c r="M24" s="200"/>
    </row>
    <row r="25" spans="1:13" s="10" customFormat="1" ht="18.600000000000001" customHeight="1" outlineLevel="1" x14ac:dyDescent="0.3">
      <c r="A25" s="152" t="s">
        <v>84</v>
      </c>
      <c r="B25" s="123" t="s">
        <v>243</v>
      </c>
      <c r="C25" s="114"/>
      <c r="D25" s="114" t="s">
        <v>79</v>
      </c>
      <c r="E25" s="83">
        <v>4</v>
      </c>
      <c r="F25" s="154"/>
      <c r="G25" s="154"/>
      <c r="H25" s="126">
        <f t="shared" si="3"/>
        <v>0</v>
      </c>
      <c r="I25" s="83">
        <f t="shared" si="4"/>
        <v>0</v>
      </c>
      <c r="J25" s="83">
        <f t="shared" si="5"/>
        <v>0</v>
      </c>
      <c r="K25" s="83">
        <f t="shared" si="6"/>
        <v>0</v>
      </c>
      <c r="L25" s="182"/>
      <c r="M25" s="200"/>
    </row>
    <row r="26" spans="1:13" s="10" customFormat="1" ht="34.950000000000003" customHeight="1" outlineLevel="1" x14ac:dyDescent="0.3">
      <c r="A26" s="152" t="s">
        <v>246</v>
      </c>
      <c r="B26" s="123" t="s">
        <v>245</v>
      </c>
      <c r="C26" s="114"/>
      <c r="D26" s="114" t="s">
        <v>77</v>
      </c>
      <c r="E26" s="83">
        <f>93.8+80.08+22.8</f>
        <v>196.68</v>
      </c>
      <c r="F26" s="154"/>
      <c r="G26" s="154"/>
      <c r="H26" s="126">
        <f t="shared" si="3"/>
        <v>0</v>
      </c>
      <c r="I26" s="83">
        <f t="shared" si="4"/>
        <v>0</v>
      </c>
      <c r="J26" s="83">
        <f t="shared" si="5"/>
        <v>0</v>
      </c>
      <c r="K26" s="83">
        <f t="shared" si="6"/>
        <v>0</v>
      </c>
      <c r="L26" s="182"/>
      <c r="M26" s="200"/>
    </row>
    <row r="27" spans="1:13" s="10" customFormat="1" ht="23.4" customHeight="1" outlineLevel="1" x14ac:dyDescent="0.3">
      <c r="A27" s="152" t="s">
        <v>247</v>
      </c>
      <c r="B27" s="123" t="s">
        <v>250</v>
      </c>
      <c r="C27" s="114"/>
      <c r="D27" s="114" t="s">
        <v>77</v>
      </c>
      <c r="E27" s="83">
        <f>0.75</f>
        <v>0.75</v>
      </c>
      <c r="F27" s="154"/>
      <c r="G27" s="154"/>
      <c r="H27" s="126">
        <f t="shared" si="3"/>
        <v>0</v>
      </c>
      <c r="I27" s="83">
        <f t="shared" si="4"/>
        <v>0</v>
      </c>
      <c r="J27" s="83">
        <f t="shared" si="5"/>
        <v>0</v>
      </c>
      <c r="K27" s="83">
        <f t="shared" si="6"/>
        <v>0</v>
      </c>
      <c r="L27" s="182"/>
      <c r="M27" s="200"/>
    </row>
    <row r="28" spans="1:13" s="10" customFormat="1" ht="23.4" customHeight="1" outlineLevel="1" x14ac:dyDescent="0.3">
      <c r="A28" s="152" t="s">
        <v>248</v>
      </c>
      <c r="B28" s="123" t="s">
        <v>251</v>
      </c>
      <c r="C28" s="114"/>
      <c r="D28" s="114" t="s">
        <v>77</v>
      </c>
      <c r="E28" s="83">
        <v>4.12</v>
      </c>
      <c r="F28" s="154"/>
      <c r="G28" s="154"/>
      <c r="H28" s="126">
        <f t="shared" si="3"/>
        <v>0</v>
      </c>
      <c r="I28" s="83">
        <f t="shared" si="4"/>
        <v>0</v>
      </c>
      <c r="J28" s="83">
        <f t="shared" si="5"/>
        <v>0</v>
      </c>
      <c r="K28" s="83">
        <f t="shared" si="6"/>
        <v>0</v>
      </c>
      <c r="L28" s="182"/>
      <c r="M28" s="200"/>
    </row>
    <row r="29" spans="1:13" s="12" customFormat="1" ht="19.8" customHeight="1" outlineLevel="1" x14ac:dyDescent="0.3">
      <c r="A29" s="119">
        <v>3</v>
      </c>
      <c r="B29" s="120" t="s">
        <v>249</v>
      </c>
      <c r="C29" s="121"/>
      <c r="D29" s="121" t="s">
        <v>11</v>
      </c>
      <c r="E29" s="87">
        <f>[1]расчет!E13</f>
        <v>44.79</v>
      </c>
      <c r="F29" s="87">
        <f>I29/E29</f>
        <v>0</v>
      </c>
      <c r="G29" s="122">
        <f>J29/E29</f>
        <v>0</v>
      </c>
      <c r="H29" s="122">
        <f>G29+F29</f>
        <v>0</v>
      </c>
      <c r="I29" s="87">
        <f>SUM(I30:I31)</f>
        <v>0</v>
      </c>
      <c r="J29" s="87">
        <f t="shared" ref="J29:K29" si="8">SUM(J30:J31)</f>
        <v>0</v>
      </c>
      <c r="K29" s="87">
        <f t="shared" si="8"/>
        <v>0</v>
      </c>
      <c r="L29" s="180"/>
      <c r="M29" s="200"/>
    </row>
    <row r="30" spans="1:13" s="85" customFormat="1" ht="19.2" customHeight="1" x14ac:dyDescent="0.3">
      <c r="A30" s="152" t="s">
        <v>110</v>
      </c>
      <c r="B30" s="146" t="s">
        <v>241</v>
      </c>
      <c r="C30" s="153" t="s">
        <v>237</v>
      </c>
      <c r="D30" s="153" t="s">
        <v>11</v>
      </c>
      <c r="E30" s="154">
        <f>E29</f>
        <v>44.79</v>
      </c>
      <c r="F30" s="154"/>
      <c r="G30" s="154"/>
      <c r="H30" s="126">
        <f t="shared" si="3"/>
        <v>0</v>
      </c>
      <c r="I30" s="83">
        <f t="shared" si="4"/>
        <v>0</v>
      </c>
      <c r="J30" s="83">
        <f t="shared" si="5"/>
        <v>0</v>
      </c>
      <c r="K30" s="83">
        <f t="shared" si="6"/>
        <v>0</v>
      </c>
      <c r="L30" s="181"/>
      <c r="M30" s="200"/>
    </row>
    <row r="31" spans="1:13" s="85" customFormat="1" ht="19.2" customHeight="1" x14ac:dyDescent="0.3">
      <c r="A31" s="152" t="s">
        <v>113</v>
      </c>
      <c r="B31" s="146" t="s">
        <v>240</v>
      </c>
      <c r="C31" s="153" t="s">
        <v>14</v>
      </c>
      <c r="D31" s="153" t="s">
        <v>11</v>
      </c>
      <c r="E31" s="154">
        <f t="shared" ref="E31" si="9">E30</f>
        <v>44.79</v>
      </c>
      <c r="F31" s="154"/>
      <c r="G31" s="154"/>
      <c r="H31" s="126">
        <f t="shared" si="3"/>
        <v>0</v>
      </c>
      <c r="I31" s="83">
        <f t="shared" si="4"/>
        <v>0</v>
      </c>
      <c r="J31" s="83">
        <f t="shared" si="5"/>
        <v>0</v>
      </c>
      <c r="K31" s="83">
        <f t="shared" si="6"/>
        <v>0</v>
      </c>
      <c r="L31" s="181"/>
      <c r="M31" s="200"/>
    </row>
    <row r="32" spans="1:13" s="12" customFormat="1" ht="19.8" customHeight="1" outlineLevel="1" x14ac:dyDescent="0.3">
      <c r="A32" s="119">
        <v>4</v>
      </c>
      <c r="B32" s="120" t="s">
        <v>40</v>
      </c>
      <c r="C32" s="121"/>
      <c r="D32" s="121" t="s">
        <v>11</v>
      </c>
      <c r="E32" s="87">
        <f>[1]расчет!E14</f>
        <v>565.77</v>
      </c>
      <c r="F32" s="87">
        <f>I32/E32</f>
        <v>0</v>
      </c>
      <c r="G32" s="122">
        <f>J32/E32</f>
        <v>0</v>
      </c>
      <c r="H32" s="122">
        <f>G32+F32</f>
        <v>0</v>
      </c>
      <c r="I32" s="87">
        <f>SUM(I33:I36)</f>
        <v>0</v>
      </c>
      <c r="J32" s="87">
        <f>SUM(J33:J36)</f>
        <v>0</v>
      </c>
      <c r="K32" s="87">
        <f t="shared" ref="J32:K32" si="10">SUM(K33:K36)</f>
        <v>0</v>
      </c>
      <c r="L32" s="180"/>
      <c r="M32" s="200"/>
    </row>
    <row r="33" spans="1:13" s="85" customFormat="1" ht="21" customHeight="1" x14ac:dyDescent="0.3">
      <c r="A33" s="127" t="s">
        <v>85</v>
      </c>
      <c r="B33" s="146" t="s">
        <v>256</v>
      </c>
      <c r="C33" s="153" t="s">
        <v>252</v>
      </c>
      <c r="D33" s="153" t="s">
        <v>11</v>
      </c>
      <c r="E33" s="154">
        <f>E32</f>
        <v>565.77</v>
      </c>
      <c r="F33" s="154"/>
      <c r="G33" s="154"/>
      <c r="H33" s="126">
        <f t="shared" si="3"/>
        <v>0</v>
      </c>
      <c r="I33" s="83">
        <f t="shared" si="4"/>
        <v>0</v>
      </c>
      <c r="J33" s="83">
        <f t="shared" si="5"/>
        <v>0</v>
      </c>
      <c r="K33" s="83">
        <f t="shared" si="6"/>
        <v>0</v>
      </c>
      <c r="L33" s="181"/>
      <c r="M33" s="200"/>
    </row>
    <row r="34" spans="1:13" s="85" customFormat="1" ht="21" customHeight="1" x14ac:dyDescent="0.3">
      <c r="A34" s="127" t="s">
        <v>120</v>
      </c>
      <c r="B34" s="146" t="s">
        <v>255</v>
      </c>
      <c r="C34" s="153" t="s">
        <v>254</v>
      </c>
      <c r="D34" s="153" t="s">
        <v>11</v>
      </c>
      <c r="E34" s="154">
        <f t="shared" ref="E34:E35" si="11">E33</f>
        <v>565.77</v>
      </c>
      <c r="F34" s="154"/>
      <c r="G34" s="154"/>
      <c r="H34" s="126">
        <f t="shared" si="3"/>
        <v>0</v>
      </c>
      <c r="I34" s="83">
        <f t="shared" si="4"/>
        <v>0</v>
      </c>
      <c r="J34" s="83">
        <f t="shared" si="5"/>
        <v>0</v>
      </c>
      <c r="K34" s="83">
        <f t="shared" si="6"/>
        <v>0</v>
      </c>
      <c r="L34" s="181"/>
      <c r="M34" s="200"/>
    </row>
    <row r="35" spans="1:13" s="85" customFormat="1" ht="21" customHeight="1" x14ac:dyDescent="0.3">
      <c r="A35" s="127" t="s">
        <v>122</v>
      </c>
      <c r="B35" s="146" t="s">
        <v>257</v>
      </c>
      <c r="C35" s="153" t="s">
        <v>253</v>
      </c>
      <c r="D35" s="153" t="s">
        <v>11</v>
      </c>
      <c r="E35" s="154">
        <f t="shared" si="11"/>
        <v>565.77</v>
      </c>
      <c r="F35" s="154"/>
      <c r="G35" s="154"/>
      <c r="H35" s="126">
        <f t="shared" si="3"/>
        <v>0</v>
      </c>
      <c r="I35" s="83">
        <f t="shared" si="4"/>
        <v>0</v>
      </c>
      <c r="J35" s="83">
        <f t="shared" si="5"/>
        <v>0</v>
      </c>
      <c r="K35" s="83">
        <f t="shared" si="6"/>
        <v>0</v>
      </c>
      <c r="L35" s="181"/>
      <c r="M35" s="200"/>
    </row>
    <row r="36" spans="1:13" s="10" customFormat="1" ht="18.600000000000001" customHeight="1" outlineLevel="1" x14ac:dyDescent="0.3">
      <c r="A36" s="127" t="s">
        <v>125</v>
      </c>
      <c r="B36" s="123" t="s">
        <v>258</v>
      </c>
      <c r="C36" s="114"/>
      <c r="D36" s="114" t="s">
        <v>12</v>
      </c>
      <c r="E36" s="83">
        <v>9.5500000000000007</v>
      </c>
      <c r="F36" s="154"/>
      <c r="G36" s="154"/>
      <c r="H36" s="126">
        <f t="shared" si="3"/>
        <v>0</v>
      </c>
      <c r="I36" s="83">
        <f t="shared" si="4"/>
        <v>0</v>
      </c>
      <c r="J36" s="83">
        <f t="shared" si="5"/>
        <v>0</v>
      </c>
      <c r="K36" s="83">
        <f t="shared" si="6"/>
        <v>0</v>
      </c>
      <c r="L36" s="182"/>
      <c r="M36" s="200"/>
    </row>
    <row r="37" spans="1:13" s="12" customFormat="1" ht="19.8" customHeight="1" outlineLevel="1" x14ac:dyDescent="0.3">
      <c r="A37" s="119">
        <v>5</v>
      </c>
      <c r="B37" s="120" t="s">
        <v>41</v>
      </c>
      <c r="C37" s="121"/>
      <c r="D37" s="121" t="s">
        <v>11</v>
      </c>
      <c r="E37" s="87">
        <v>177.94</v>
      </c>
      <c r="F37" s="87">
        <f>I37/E37</f>
        <v>0</v>
      </c>
      <c r="G37" s="122">
        <f>J37/E37</f>
        <v>0</v>
      </c>
      <c r="H37" s="122">
        <f>G37+F37</f>
        <v>0</v>
      </c>
      <c r="I37" s="87">
        <f>SUM(I38:I42)</f>
        <v>0</v>
      </c>
      <c r="J37" s="87">
        <f t="shared" ref="J37" si="12">SUM(J38:J42)</f>
        <v>0</v>
      </c>
      <c r="K37" s="87">
        <f t="shared" ref="K37" si="13">SUM(K38:K42)</f>
        <v>0</v>
      </c>
      <c r="L37" s="180"/>
      <c r="M37" s="200"/>
    </row>
    <row r="38" spans="1:13" s="85" customFormat="1" ht="21" customHeight="1" x14ac:dyDescent="0.3">
      <c r="A38" s="128" t="s">
        <v>86</v>
      </c>
      <c r="B38" s="146" t="s">
        <v>256</v>
      </c>
      <c r="C38" s="153" t="s">
        <v>259</v>
      </c>
      <c r="D38" s="153" t="s">
        <v>11</v>
      </c>
      <c r="E38" s="154">
        <f>E37</f>
        <v>177.94</v>
      </c>
      <c r="F38" s="154"/>
      <c r="G38" s="154"/>
      <c r="H38" s="126">
        <f t="shared" si="3"/>
        <v>0</v>
      </c>
      <c r="I38" s="83">
        <f t="shared" si="4"/>
        <v>0</v>
      </c>
      <c r="J38" s="83">
        <f t="shared" si="5"/>
        <v>0</v>
      </c>
      <c r="K38" s="83">
        <f t="shared" si="6"/>
        <v>0</v>
      </c>
      <c r="L38" s="181"/>
      <c r="M38" s="200"/>
    </row>
    <row r="39" spans="1:13" s="85" customFormat="1" ht="21" customHeight="1" x14ac:dyDescent="0.3">
      <c r="A39" s="128" t="s">
        <v>87</v>
      </c>
      <c r="B39" s="146" t="s">
        <v>255</v>
      </c>
      <c r="C39" s="153" t="s">
        <v>254</v>
      </c>
      <c r="D39" s="153" t="s">
        <v>11</v>
      </c>
      <c r="E39" s="154">
        <f t="shared" ref="E39:E40" si="14">E38</f>
        <v>177.94</v>
      </c>
      <c r="F39" s="154"/>
      <c r="G39" s="154"/>
      <c r="H39" s="126">
        <f t="shared" si="3"/>
        <v>0</v>
      </c>
      <c r="I39" s="83">
        <f t="shared" si="4"/>
        <v>0</v>
      </c>
      <c r="J39" s="83">
        <f t="shared" si="5"/>
        <v>0</v>
      </c>
      <c r="K39" s="83">
        <f t="shared" si="6"/>
        <v>0</v>
      </c>
      <c r="L39" s="181"/>
      <c r="M39" s="200"/>
    </row>
    <row r="40" spans="1:13" s="85" customFormat="1" ht="21" customHeight="1" x14ac:dyDescent="0.3">
      <c r="A40" s="128" t="s">
        <v>264</v>
      </c>
      <c r="B40" s="146" t="s">
        <v>257</v>
      </c>
      <c r="C40" s="153" t="s">
        <v>260</v>
      </c>
      <c r="D40" s="153" t="s">
        <v>11</v>
      </c>
      <c r="E40" s="154">
        <f t="shared" si="14"/>
        <v>177.94</v>
      </c>
      <c r="F40" s="154"/>
      <c r="G40" s="154"/>
      <c r="H40" s="126">
        <f t="shared" si="3"/>
        <v>0</v>
      </c>
      <c r="I40" s="83">
        <f t="shared" si="4"/>
        <v>0</v>
      </c>
      <c r="J40" s="83">
        <f t="shared" si="5"/>
        <v>0</v>
      </c>
      <c r="K40" s="83">
        <f t="shared" si="6"/>
        <v>0</v>
      </c>
      <c r="L40" s="181"/>
      <c r="M40" s="200"/>
    </row>
    <row r="41" spans="1:13" s="10" customFormat="1" ht="27.6" outlineLevel="1" x14ac:dyDescent="0.3">
      <c r="A41" s="128" t="s">
        <v>265</v>
      </c>
      <c r="B41" s="123" t="s">
        <v>261</v>
      </c>
      <c r="C41" s="114"/>
      <c r="D41" s="114" t="s">
        <v>11</v>
      </c>
      <c r="E41" s="83">
        <v>2.2999999999999998</v>
      </c>
      <c r="F41" s="154"/>
      <c r="G41" s="154"/>
      <c r="H41" s="126">
        <f t="shared" si="3"/>
        <v>0</v>
      </c>
      <c r="I41" s="83">
        <f t="shared" si="4"/>
        <v>0</v>
      </c>
      <c r="J41" s="83">
        <f t="shared" si="5"/>
        <v>0</v>
      </c>
      <c r="K41" s="83">
        <f t="shared" si="6"/>
        <v>0</v>
      </c>
      <c r="L41" s="182"/>
      <c r="M41" s="200"/>
    </row>
    <row r="42" spans="1:13" s="10" customFormat="1" ht="20.399999999999999" customHeight="1" outlineLevel="1" x14ac:dyDescent="0.3">
      <c r="A42" s="128" t="s">
        <v>266</v>
      </c>
      <c r="B42" s="123" t="s">
        <v>262</v>
      </c>
      <c r="C42" s="114"/>
      <c r="D42" s="114" t="s">
        <v>77</v>
      </c>
      <c r="E42" s="83">
        <f>0.25+3.45+47.34</f>
        <v>51.040000000000006</v>
      </c>
      <c r="F42" s="154"/>
      <c r="G42" s="154"/>
      <c r="H42" s="126">
        <f t="shared" si="3"/>
        <v>0</v>
      </c>
      <c r="I42" s="83">
        <f t="shared" si="4"/>
        <v>0</v>
      </c>
      <c r="J42" s="83">
        <f t="shared" si="5"/>
        <v>0</v>
      </c>
      <c r="K42" s="83">
        <f t="shared" si="6"/>
        <v>0</v>
      </c>
      <c r="L42" s="182"/>
      <c r="M42" s="200"/>
    </row>
    <row r="43" spans="1:13" s="12" customFormat="1" ht="19.8" customHeight="1" outlineLevel="1" x14ac:dyDescent="0.3">
      <c r="A43" s="119">
        <v>6</v>
      </c>
      <c r="B43" s="120" t="s">
        <v>263</v>
      </c>
      <c r="C43" s="121"/>
      <c r="D43" s="121" t="s">
        <v>11</v>
      </c>
      <c r="E43" s="87">
        <f>[1]расчет!E19</f>
        <v>229.85</v>
      </c>
      <c r="F43" s="87">
        <f>I43/E43</f>
        <v>0</v>
      </c>
      <c r="G43" s="122">
        <f>J43/E43</f>
        <v>0</v>
      </c>
      <c r="H43" s="122">
        <f>G43+F43</f>
        <v>0</v>
      </c>
      <c r="I43" s="87">
        <f>SUM(I44:I49)</f>
        <v>0</v>
      </c>
      <c r="J43" s="87">
        <f t="shared" ref="J43:K43" si="15">SUM(J44:J49)</f>
        <v>0</v>
      </c>
      <c r="K43" s="87">
        <f t="shared" si="15"/>
        <v>0</v>
      </c>
      <c r="L43" s="180"/>
      <c r="M43" s="200"/>
    </row>
    <row r="44" spans="1:13" s="85" customFormat="1" ht="21" customHeight="1" x14ac:dyDescent="0.3">
      <c r="A44" s="152" t="s">
        <v>130</v>
      </c>
      <c r="B44" s="146" t="s">
        <v>269</v>
      </c>
      <c r="C44" s="153" t="s">
        <v>14</v>
      </c>
      <c r="D44" s="153" t="s">
        <v>11</v>
      </c>
      <c r="E44" s="154">
        <f>E43</f>
        <v>229.85</v>
      </c>
      <c r="F44" s="154"/>
      <c r="G44" s="154"/>
      <c r="H44" s="126">
        <f t="shared" si="3"/>
        <v>0</v>
      </c>
      <c r="I44" s="83">
        <f t="shared" si="4"/>
        <v>0</v>
      </c>
      <c r="J44" s="83">
        <f t="shared" si="5"/>
        <v>0</v>
      </c>
      <c r="K44" s="83">
        <f t="shared" si="6"/>
        <v>0</v>
      </c>
      <c r="L44" s="181"/>
      <c r="M44" s="200"/>
    </row>
    <row r="45" spans="1:13" s="85" customFormat="1" ht="21" customHeight="1" x14ac:dyDescent="0.3">
      <c r="A45" s="152" t="s">
        <v>88</v>
      </c>
      <c r="B45" s="146" t="s">
        <v>270</v>
      </c>
      <c r="C45" s="153" t="s">
        <v>18</v>
      </c>
      <c r="D45" s="153" t="s">
        <v>11</v>
      </c>
      <c r="E45" s="154">
        <f t="shared" ref="E45:E46" si="16">E44</f>
        <v>229.85</v>
      </c>
      <c r="F45" s="154"/>
      <c r="G45" s="154"/>
      <c r="H45" s="126">
        <f t="shared" si="3"/>
        <v>0</v>
      </c>
      <c r="I45" s="83">
        <f t="shared" si="4"/>
        <v>0</v>
      </c>
      <c r="J45" s="83">
        <f t="shared" si="5"/>
        <v>0</v>
      </c>
      <c r="K45" s="83">
        <f t="shared" si="6"/>
        <v>0</v>
      </c>
      <c r="L45" s="181"/>
      <c r="M45" s="200"/>
    </row>
    <row r="46" spans="1:13" s="85" customFormat="1" ht="21" customHeight="1" x14ac:dyDescent="0.3">
      <c r="A46" s="152" t="s">
        <v>89</v>
      </c>
      <c r="B46" s="146" t="s">
        <v>267</v>
      </c>
      <c r="C46" s="153" t="s">
        <v>268</v>
      </c>
      <c r="D46" s="153" t="s">
        <v>11</v>
      </c>
      <c r="E46" s="154">
        <f t="shared" si="16"/>
        <v>229.85</v>
      </c>
      <c r="F46" s="154"/>
      <c r="G46" s="154"/>
      <c r="H46" s="126">
        <f t="shared" si="3"/>
        <v>0</v>
      </c>
      <c r="I46" s="83">
        <f t="shared" si="4"/>
        <v>0</v>
      </c>
      <c r="J46" s="83">
        <f t="shared" si="5"/>
        <v>0</v>
      </c>
      <c r="K46" s="83">
        <f t="shared" si="6"/>
        <v>0</v>
      </c>
      <c r="L46" s="181"/>
      <c r="M46" s="200"/>
    </row>
    <row r="47" spans="1:13" s="10" customFormat="1" ht="28.2" customHeight="1" outlineLevel="1" x14ac:dyDescent="0.3">
      <c r="A47" s="152" t="s">
        <v>271</v>
      </c>
      <c r="B47" s="123" t="s">
        <v>274</v>
      </c>
      <c r="C47" s="114"/>
      <c r="D47" s="114" t="s">
        <v>77</v>
      </c>
      <c r="E47" s="83">
        <v>2.98</v>
      </c>
      <c r="F47" s="154"/>
      <c r="G47" s="154"/>
      <c r="H47" s="126">
        <f t="shared" si="3"/>
        <v>0</v>
      </c>
      <c r="I47" s="83">
        <f t="shared" si="4"/>
        <v>0</v>
      </c>
      <c r="J47" s="83">
        <f t="shared" si="5"/>
        <v>0</v>
      </c>
      <c r="K47" s="83">
        <f t="shared" si="6"/>
        <v>0</v>
      </c>
      <c r="L47" s="182"/>
      <c r="M47" s="200"/>
    </row>
    <row r="48" spans="1:13" s="10" customFormat="1" ht="28.2" customHeight="1" outlineLevel="1" x14ac:dyDescent="0.3">
      <c r="A48" s="152" t="s">
        <v>272</v>
      </c>
      <c r="B48" s="123" t="s">
        <v>275</v>
      </c>
      <c r="C48" s="114"/>
      <c r="D48" s="114" t="s">
        <v>77</v>
      </c>
      <c r="E48" s="83">
        <f>49.33+13.09+14.7+43.18+15.18+1.82+5.72+2.28+1.68</f>
        <v>146.98000000000002</v>
      </c>
      <c r="F48" s="154"/>
      <c r="G48" s="154"/>
      <c r="H48" s="126">
        <f t="shared" si="3"/>
        <v>0</v>
      </c>
      <c r="I48" s="83">
        <f t="shared" si="4"/>
        <v>0</v>
      </c>
      <c r="J48" s="83">
        <f t="shared" si="5"/>
        <v>0</v>
      </c>
      <c r="K48" s="83">
        <f t="shared" si="6"/>
        <v>0</v>
      </c>
      <c r="L48" s="182"/>
      <c r="M48" s="200"/>
    </row>
    <row r="49" spans="1:13" s="10" customFormat="1" ht="28.2" customHeight="1" outlineLevel="1" x14ac:dyDescent="0.3">
      <c r="A49" s="152" t="s">
        <v>273</v>
      </c>
      <c r="B49" s="123" t="s">
        <v>276</v>
      </c>
      <c r="C49" s="114"/>
      <c r="D49" s="114" t="s">
        <v>77</v>
      </c>
      <c r="E49" s="83">
        <v>1.77</v>
      </c>
      <c r="F49" s="154"/>
      <c r="G49" s="154"/>
      <c r="H49" s="126">
        <f t="shared" si="3"/>
        <v>0</v>
      </c>
      <c r="I49" s="83">
        <f t="shared" si="4"/>
        <v>0</v>
      </c>
      <c r="J49" s="83">
        <f t="shared" si="5"/>
        <v>0</v>
      </c>
      <c r="K49" s="83">
        <f t="shared" si="6"/>
        <v>0</v>
      </c>
      <c r="L49" s="182"/>
      <c r="M49" s="200"/>
    </row>
    <row r="50" spans="1:13" s="12" customFormat="1" ht="19.8" customHeight="1" outlineLevel="1" x14ac:dyDescent="0.3">
      <c r="A50" s="119">
        <v>7</v>
      </c>
      <c r="B50" s="120" t="s">
        <v>43</v>
      </c>
      <c r="C50" s="121"/>
      <c r="D50" s="121" t="s">
        <v>11</v>
      </c>
      <c r="E50" s="87">
        <f>[1]расчет!E20</f>
        <v>72.040000000000006</v>
      </c>
      <c r="F50" s="87">
        <f>I50/E50</f>
        <v>0</v>
      </c>
      <c r="G50" s="122">
        <f>J50/E50</f>
        <v>0</v>
      </c>
      <c r="H50" s="122">
        <f>G50+F50</f>
        <v>0</v>
      </c>
      <c r="I50" s="87">
        <f>SUM(I51:I55)</f>
        <v>0</v>
      </c>
      <c r="J50" s="87">
        <f>SUM(J51:J55)</f>
        <v>0</v>
      </c>
      <c r="K50" s="87">
        <f t="shared" ref="K50" si="17">SUM(K51:K55)</f>
        <v>0</v>
      </c>
      <c r="L50" s="180"/>
      <c r="M50" s="200"/>
    </row>
    <row r="51" spans="1:13" s="85" customFormat="1" ht="21" customHeight="1" x14ac:dyDescent="0.3">
      <c r="A51" s="152" t="s">
        <v>133</v>
      </c>
      <c r="B51" s="146" t="s">
        <v>280</v>
      </c>
      <c r="C51" s="153" t="s">
        <v>278</v>
      </c>
      <c r="D51" s="153" t="s">
        <v>11</v>
      </c>
      <c r="E51" s="154">
        <f>E50</f>
        <v>72.040000000000006</v>
      </c>
      <c r="F51" s="154"/>
      <c r="G51" s="154"/>
      <c r="H51" s="126">
        <f t="shared" si="3"/>
        <v>0</v>
      </c>
      <c r="I51" s="83">
        <f t="shared" si="4"/>
        <v>0</v>
      </c>
      <c r="J51" s="83">
        <f t="shared" si="5"/>
        <v>0</v>
      </c>
      <c r="K51" s="83">
        <f t="shared" si="6"/>
        <v>0</v>
      </c>
      <c r="L51" s="181"/>
      <c r="M51" s="200"/>
    </row>
    <row r="52" spans="1:13" s="85" customFormat="1" ht="21" customHeight="1" x14ac:dyDescent="0.3">
      <c r="A52" s="152" t="s">
        <v>136</v>
      </c>
      <c r="B52" s="146" t="s">
        <v>281</v>
      </c>
      <c r="C52" s="153" t="s">
        <v>279</v>
      </c>
      <c r="D52" s="153" t="s">
        <v>11</v>
      </c>
      <c r="E52" s="154">
        <f t="shared" ref="E52:E55" si="18">E51</f>
        <v>72.040000000000006</v>
      </c>
      <c r="F52" s="154"/>
      <c r="G52" s="154"/>
      <c r="H52" s="126">
        <f t="shared" si="3"/>
        <v>0</v>
      </c>
      <c r="I52" s="83">
        <f t="shared" si="4"/>
        <v>0</v>
      </c>
      <c r="J52" s="83">
        <f t="shared" si="5"/>
        <v>0</v>
      </c>
      <c r="K52" s="83">
        <f t="shared" si="6"/>
        <v>0</v>
      </c>
      <c r="L52" s="181"/>
      <c r="M52" s="200"/>
    </row>
    <row r="53" spans="1:13" s="85" customFormat="1" ht="21" customHeight="1" x14ac:dyDescent="0.3">
      <c r="A53" s="152" t="s">
        <v>138</v>
      </c>
      <c r="B53" s="146" t="s">
        <v>255</v>
      </c>
      <c r="C53" s="153" t="s">
        <v>254</v>
      </c>
      <c r="D53" s="153" t="s">
        <v>11</v>
      </c>
      <c r="E53" s="154">
        <f t="shared" si="18"/>
        <v>72.040000000000006</v>
      </c>
      <c r="F53" s="154"/>
      <c r="G53" s="154"/>
      <c r="H53" s="126">
        <f t="shared" si="3"/>
        <v>0</v>
      </c>
      <c r="I53" s="83">
        <f t="shared" si="4"/>
        <v>0</v>
      </c>
      <c r="J53" s="83">
        <f t="shared" si="5"/>
        <v>0</v>
      </c>
      <c r="K53" s="83">
        <f t="shared" si="6"/>
        <v>0</v>
      </c>
      <c r="L53" s="181"/>
      <c r="M53" s="200"/>
    </row>
    <row r="54" spans="1:13" s="85" customFormat="1" ht="21" customHeight="1" x14ac:dyDescent="0.3">
      <c r="A54" s="152" t="s">
        <v>284</v>
      </c>
      <c r="B54" s="146" t="s">
        <v>282</v>
      </c>
      <c r="C54" s="153" t="s">
        <v>18</v>
      </c>
      <c r="D54" s="153" t="s">
        <v>11</v>
      </c>
      <c r="E54" s="154">
        <f t="shared" si="18"/>
        <v>72.040000000000006</v>
      </c>
      <c r="F54" s="154"/>
      <c r="G54" s="154"/>
      <c r="H54" s="126">
        <f t="shared" si="3"/>
        <v>0</v>
      </c>
      <c r="I54" s="83">
        <f t="shared" si="4"/>
        <v>0</v>
      </c>
      <c r="J54" s="83">
        <f t="shared" si="5"/>
        <v>0</v>
      </c>
      <c r="K54" s="83">
        <f t="shared" si="6"/>
        <v>0</v>
      </c>
      <c r="L54" s="181"/>
      <c r="M54" s="200"/>
    </row>
    <row r="55" spans="1:13" s="85" customFormat="1" ht="21" customHeight="1" x14ac:dyDescent="0.3">
      <c r="A55" s="152" t="s">
        <v>285</v>
      </c>
      <c r="B55" s="146" t="s">
        <v>239</v>
      </c>
      <c r="C55" s="153" t="s">
        <v>277</v>
      </c>
      <c r="D55" s="153" t="s">
        <v>11</v>
      </c>
      <c r="E55" s="154">
        <f t="shared" si="18"/>
        <v>72.040000000000006</v>
      </c>
      <c r="F55" s="154"/>
      <c r="G55" s="154"/>
      <c r="H55" s="126">
        <f t="shared" si="3"/>
        <v>0</v>
      </c>
      <c r="I55" s="83">
        <f t="shared" si="4"/>
        <v>0</v>
      </c>
      <c r="J55" s="83">
        <f t="shared" si="5"/>
        <v>0</v>
      </c>
      <c r="K55" s="83">
        <f t="shared" si="6"/>
        <v>0</v>
      </c>
      <c r="L55" s="181"/>
      <c r="M55" s="200"/>
    </row>
    <row r="56" spans="1:13" s="12" customFormat="1" ht="19.8" customHeight="1" outlineLevel="1" x14ac:dyDescent="0.3">
      <c r="A56" s="119">
        <v>8</v>
      </c>
      <c r="B56" s="120" t="s">
        <v>283</v>
      </c>
      <c r="C56" s="121"/>
      <c r="D56" s="121" t="s">
        <v>11</v>
      </c>
      <c r="E56" s="87">
        <v>111.3</v>
      </c>
      <c r="F56" s="87">
        <f>I56/E56</f>
        <v>0</v>
      </c>
      <c r="G56" s="122">
        <f>J56/E56</f>
        <v>0</v>
      </c>
      <c r="H56" s="122">
        <f>G56+F56</f>
        <v>0</v>
      </c>
      <c r="I56" s="87">
        <f>SUM(I57:I60)</f>
        <v>0</v>
      </c>
      <c r="J56" s="87">
        <f t="shared" ref="J56:K56" si="19">SUM(J57:J60)</f>
        <v>0</v>
      </c>
      <c r="K56" s="87">
        <f t="shared" si="19"/>
        <v>0</v>
      </c>
      <c r="L56" s="180"/>
      <c r="M56" s="200"/>
    </row>
    <row r="57" spans="1:13" s="85" customFormat="1" ht="21" customHeight="1" x14ac:dyDescent="0.3">
      <c r="A57" s="152" t="s">
        <v>141</v>
      </c>
      <c r="B57" s="146" t="s">
        <v>286</v>
      </c>
      <c r="C57" s="153" t="s">
        <v>287</v>
      </c>
      <c r="D57" s="153" t="s">
        <v>11</v>
      </c>
      <c r="E57" s="154">
        <f>E56</f>
        <v>111.3</v>
      </c>
      <c r="F57" s="154"/>
      <c r="G57" s="154"/>
      <c r="H57" s="126">
        <f t="shared" si="3"/>
        <v>0</v>
      </c>
      <c r="I57" s="83">
        <f t="shared" si="4"/>
        <v>0</v>
      </c>
      <c r="J57" s="83">
        <f t="shared" si="5"/>
        <v>0</v>
      </c>
      <c r="K57" s="83">
        <f t="shared" si="6"/>
        <v>0</v>
      </c>
      <c r="L57" s="181"/>
      <c r="M57" s="200"/>
    </row>
    <row r="58" spans="1:13" s="85" customFormat="1" ht="21" customHeight="1" x14ac:dyDescent="0.3">
      <c r="A58" s="152" t="s">
        <v>324</v>
      </c>
      <c r="B58" s="147" t="s">
        <v>404</v>
      </c>
      <c r="C58" s="155" t="s">
        <v>17</v>
      </c>
      <c r="D58" s="155" t="s">
        <v>11</v>
      </c>
      <c r="E58" s="154">
        <f t="shared" ref="E58:E60" si="20">E57</f>
        <v>111.3</v>
      </c>
      <c r="F58" s="154"/>
      <c r="G58" s="154"/>
      <c r="H58" s="156">
        <f t="shared" si="3"/>
        <v>0</v>
      </c>
      <c r="I58" s="156">
        <f t="shared" si="4"/>
        <v>0</v>
      </c>
      <c r="J58" s="156">
        <f t="shared" si="5"/>
        <v>0</v>
      </c>
      <c r="K58" s="156">
        <f t="shared" si="6"/>
        <v>0</v>
      </c>
      <c r="L58" s="181"/>
      <c r="M58" s="200"/>
    </row>
    <row r="59" spans="1:13" s="85" customFormat="1" ht="21" customHeight="1" x14ac:dyDescent="0.3">
      <c r="A59" s="152" t="s">
        <v>325</v>
      </c>
      <c r="B59" s="146" t="s">
        <v>255</v>
      </c>
      <c r="C59" s="153" t="s">
        <v>254</v>
      </c>
      <c r="D59" s="153" t="s">
        <v>11</v>
      </c>
      <c r="E59" s="154">
        <f t="shared" si="20"/>
        <v>111.3</v>
      </c>
      <c r="F59" s="154"/>
      <c r="G59" s="154"/>
      <c r="H59" s="154">
        <f t="shared" si="3"/>
        <v>0</v>
      </c>
      <c r="I59" s="154">
        <f t="shared" si="4"/>
        <v>0</v>
      </c>
      <c r="J59" s="154">
        <f t="shared" si="5"/>
        <v>0</v>
      </c>
      <c r="K59" s="154">
        <f t="shared" si="6"/>
        <v>0</v>
      </c>
      <c r="L59" s="181"/>
      <c r="M59" s="200"/>
    </row>
    <row r="60" spans="1:13" s="85" customFormat="1" ht="36" customHeight="1" x14ac:dyDescent="0.3">
      <c r="A60" s="152" t="s">
        <v>326</v>
      </c>
      <c r="B60" s="147" t="s">
        <v>405</v>
      </c>
      <c r="C60" s="155" t="s">
        <v>17</v>
      </c>
      <c r="D60" s="155" t="s">
        <v>11</v>
      </c>
      <c r="E60" s="154">
        <f t="shared" si="20"/>
        <v>111.3</v>
      </c>
      <c r="F60" s="154"/>
      <c r="G60" s="154"/>
      <c r="H60" s="156">
        <f t="shared" si="3"/>
        <v>0</v>
      </c>
      <c r="I60" s="156">
        <f t="shared" si="4"/>
        <v>0</v>
      </c>
      <c r="J60" s="156">
        <f t="shared" si="5"/>
        <v>0</v>
      </c>
      <c r="K60" s="156">
        <f t="shared" si="6"/>
        <v>0</v>
      </c>
      <c r="L60" s="181"/>
      <c r="M60" s="200"/>
    </row>
    <row r="61" spans="1:13" s="12" customFormat="1" ht="19.8" customHeight="1" outlineLevel="1" x14ac:dyDescent="0.3">
      <c r="A61" s="119">
        <v>9</v>
      </c>
      <c r="B61" s="120" t="s">
        <v>45</v>
      </c>
      <c r="C61" s="121"/>
      <c r="D61" s="121" t="s">
        <v>11</v>
      </c>
      <c r="E61" s="87">
        <f>[1]расчет!E22</f>
        <v>39.83</v>
      </c>
      <c r="F61" s="87">
        <f>I61/E61</f>
        <v>0</v>
      </c>
      <c r="G61" s="122">
        <f>J61/E61</f>
        <v>0</v>
      </c>
      <c r="H61" s="122">
        <f>G61+F61</f>
        <v>0</v>
      </c>
      <c r="I61" s="87">
        <f>SUM(I62:I64)</f>
        <v>0</v>
      </c>
      <c r="J61" s="87">
        <f t="shared" ref="J61:K61" si="21">SUM(J62:J64)</f>
        <v>0</v>
      </c>
      <c r="K61" s="87">
        <f t="shared" si="21"/>
        <v>0</v>
      </c>
      <c r="L61" s="180"/>
      <c r="M61" s="200"/>
    </row>
    <row r="62" spans="1:13" s="85" customFormat="1" ht="21" customHeight="1" x14ac:dyDescent="0.3">
      <c r="A62" s="152" t="s">
        <v>145</v>
      </c>
      <c r="B62" s="146" t="s">
        <v>289</v>
      </c>
      <c r="C62" s="153" t="s">
        <v>237</v>
      </c>
      <c r="D62" s="153" t="s">
        <v>11</v>
      </c>
      <c r="E62" s="154">
        <f>E61</f>
        <v>39.83</v>
      </c>
      <c r="F62" s="154"/>
      <c r="G62" s="154"/>
      <c r="H62" s="126">
        <f t="shared" si="3"/>
        <v>0</v>
      </c>
      <c r="I62" s="83">
        <f t="shared" si="4"/>
        <v>0</v>
      </c>
      <c r="J62" s="83">
        <f t="shared" si="5"/>
        <v>0</v>
      </c>
      <c r="K62" s="83">
        <f t="shared" si="6"/>
        <v>0</v>
      </c>
      <c r="L62" s="181"/>
      <c r="M62" s="200"/>
    </row>
    <row r="63" spans="1:13" s="85" customFormat="1" ht="21" customHeight="1" x14ac:dyDescent="0.3">
      <c r="A63" s="152" t="s">
        <v>327</v>
      </c>
      <c r="B63" s="146" t="s">
        <v>240</v>
      </c>
      <c r="C63" s="153" t="s">
        <v>287</v>
      </c>
      <c r="D63" s="155" t="s">
        <v>11</v>
      </c>
      <c r="E63" s="154">
        <f t="shared" ref="E63:E64" si="22">E62</f>
        <v>39.83</v>
      </c>
      <c r="F63" s="154"/>
      <c r="G63" s="154"/>
      <c r="H63" s="154">
        <f t="shared" si="3"/>
        <v>0</v>
      </c>
      <c r="I63" s="154">
        <f t="shared" si="4"/>
        <v>0</v>
      </c>
      <c r="J63" s="154">
        <f t="shared" si="5"/>
        <v>0</v>
      </c>
      <c r="K63" s="154">
        <f t="shared" si="6"/>
        <v>0</v>
      </c>
      <c r="L63" s="181"/>
      <c r="M63" s="200"/>
    </row>
    <row r="64" spans="1:13" s="85" customFormat="1" ht="21" customHeight="1" x14ac:dyDescent="0.3">
      <c r="A64" s="152" t="s">
        <v>328</v>
      </c>
      <c r="B64" s="146" t="s">
        <v>239</v>
      </c>
      <c r="C64" s="153" t="s">
        <v>288</v>
      </c>
      <c r="D64" s="153" t="s">
        <v>11</v>
      </c>
      <c r="E64" s="154">
        <f t="shared" si="22"/>
        <v>39.83</v>
      </c>
      <c r="F64" s="154"/>
      <c r="G64" s="154"/>
      <c r="H64" s="154">
        <f t="shared" si="3"/>
        <v>0</v>
      </c>
      <c r="I64" s="154">
        <f t="shared" si="4"/>
        <v>0</v>
      </c>
      <c r="J64" s="154">
        <f t="shared" si="5"/>
        <v>0</v>
      </c>
      <c r="K64" s="154">
        <f t="shared" si="6"/>
        <v>0</v>
      </c>
      <c r="L64" s="181"/>
      <c r="M64" s="200"/>
    </row>
    <row r="65" spans="1:13" s="12" customFormat="1" ht="19.8" customHeight="1" outlineLevel="1" x14ac:dyDescent="0.3">
      <c r="A65" s="119">
        <v>10</v>
      </c>
      <c r="B65" s="120" t="s">
        <v>48</v>
      </c>
      <c r="C65" s="121"/>
      <c r="D65" s="121" t="s">
        <v>11</v>
      </c>
      <c r="E65" s="87">
        <f>[1]расчет!E23</f>
        <v>12.02</v>
      </c>
      <c r="F65" s="87">
        <f>I65/E65</f>
        <v>0</v>
      </c>
      <c r="G65" s="122">
        <f>J65/E65</f>
        <v>0</v>
      </c>
      <c r="H65" s="122">
        <f>G65+F65</f>
        <v>0</v>
      </c>
      <c r="I65" s="87">
        <f>SUM(I66:I67)</f>
        <v>0</v>
      </c>
      <c r="J65" s="87">
        <f t="shared" ref="J65:K65" si="23">SUM(J66:J67)</f>
        <v>0</v>
      </c>
      <c r="K65" s="87">
        <f t="shared" si="23"/>
        <v>0</v>
      </c>
      <c r="L65" s="180"/>
      <c r="M65" s="200"/>
    </row>
    <row r="66" spans="1:13" s="85" customFormat="1" ht="21" customHeight="1" x14ac:dyDescent="0.3">
      <c r="A66" s="152" t="s">
        <v>148</v>
      </c>
      <c r="B66" s="146" t="s">
        <v>241</v>
      </c>
      <c r="C66" s="153" t="s">
        <v>237</v>
      </c>
      <c r="D66" s="153" t="s">
        <v>11</v>
      </c>
      <c r="E66" s="154">
        <f>E65</f>
        <v>12.02</v>
      </c>
      <c r="F66" s="154"/>
      <c r="G66" s="154"/>
      <c r="H66" s="126">
        <f t="shared" si="3"/>
        <v>0</v>
      </c>
      <c r="I66" s="83">
        <f t="shared" si="4"/>
        <v>0</v>
      </c>
      <c r="J66" s="83">
        <f t="shared" si="5"/>
        <v>0</v>
      </c>
      <c r="K66" s="83">
        <f t="shared" si="6"/>
        <v>0</v>
      </c>
      <c r="L66" s="181"/>
      <c r="M66" s="200"/>
    </row>
    <row r="67" spans="1:13" s="85" customFormat="1" ht="21" customHeight="1" x14ac:dyDescent="0.3">
      <c r="A67" s="152" t="s">
        <v>150</v>
      </c>
      <c r="B67" s="146" t="s">
        <v>240</v>
      </c>
      <c r="C67" s="153" t="s">
        <v>290</v>
      </c>
      <c r="D67" s="155" t="s">
        <v>11</v>
      </c>
      <c r="E67" s="154">
        <f t="shared" ref="E67" si="24">E66</f>
        <v>12.02</v>
      </c>
      <c r="F67" s="154"/>
      <c r="G67" s="154"/>
      <c r="H67" s="154">
        <f t="shared" si="3"/>
        <v>0</v>
      </c>
      <c r="I67" s="154">
        <f t="shared" si="4"/>
        <v>0</v>
      </c>
      <c r="J67" s="154">
        <f t="shared" si="5"/>
        <v>0</v>
      </c>
      <c r="K67" s="154">
        <f t="shared" si="6"/>
        <v>0</v>
      </c>
      <c r="L67" s="181"/>
      <c r="M67" s="200"/>
    </row>
    <row r="68" spans="1:13" s="12" customFormat="1" ht="19.8" customHeight="1" outlineLevel="1" x14ac:dyDescent="0.3">
      <c r="A68" s="119">
        <v>11</v>
      </c>
      <c r="B68" s="120" t="s">
        <v>49</v>
      </c>
      <c r="C68" s="121"/>
      <c r="D68" s="121" t="s">
        <v>11</v>
      </c>
      <c r="E68" s="87">
        <f>[1]расчет!E24</f>
        <v>17.420000000000002</v>
      </c>
      <c r="F68" s="87">
        <f>I68/E68</f>
        <v>0</v>
      </c>
      <c r="G68" s="122">
        <f>J68/E68</f>
        <v>0</v>
      </c>
      <c r="H68" s="122">
        <f>G68+F68</f>
        <v>0</v>
      </c>
      <c r="I68" s="87">
        <f>SUM(I69:I70)</f>
        <v>0</v>
      </c>
      <c r="J68" s="87">
        <f t="shared" ref="J68:K68" si="25">SUM(J69:J70)</f>
        <v>0</v>
      </c>
      <c r="K68" s="87">
        <f t="shared" si="25"/>
        <v>0</v>
      </c>
      <c r="L68" s="180"/>
      <c r="M68" s="200"/>
    </row>
    <row r="69" spans="1:13" s="85" customFormat="1" ht="21" customHeight="1" x14ac:dyDescent="0.3">
      <c r="A69" s="152" t="s">
        <v>165</v>
      </c>
      <c r="B69" s="146" t="s">
        <v>291</v>
      </c>
      <c r="C69" s="153" t="s">
        <v>294</v>
      </c>
      <c r="D69" s="153" t="s">
        <v>11</v>
      </c>
      <c r="E69" s="154">
        <f>E68</f>
        <v>17.420000000000002</v>
      </c>
      <c r="F69" s="154"/>
      <c r="G69" s="154"/>
      <c r="H69" s="126">
        <f t="shared" si="3"/>
        <v>0</v>
      </c>
      <c r="I69" s="83">
        <f t="shared" si="4"/>
        <v>0</v>
      </c>
      <c r="J69" s="83">
        <f t="shared" si="5"/>
        <v>0</v>
      </c>
      <c r="K69" s="83">
        <f t="shared" si="6"/>
        <v>0</v>
      </c>
      <c r="L69" s="181"/>
      <c r="M69" s="200"/>
    </row>
    <row r="70" spans="1:13" s="85" customFormat="1" ht="21" customHeight="1" x14ac:dyDescent="0.3">
      <c r="A70" s="152" t="s">
        <v>329</v>
      </c>
      <c r="B70" s="146" t="s">
        <v>293</v>
      </c>
      <c r="C70" s="153" t="s">
        <v>292</v>
      </c>
      <c r="D70" s="155" t="s">
        <v>11</v>
      </c>
      <c r="E70" s="154">
        <f t="shared" ref="E70" si="26">E69</f>
        <v>17.420000000000002</v>
      </c>
      <c r="F70" s="154"/>
      <c r="G70" s="154"/>
      <c r="H70" s="154">
        <f t="shared" si="3"/>
        <v>0</v>
      </c>
      <c r="I70" s="154">
        <f t="shared" si="4"/>
        <v>0</v>
      </c>
      <c r="J70" s="154">
        <f t="shared" si="5"/>
        <v>0</v>
      </c>
      <c r="K70" s="154">
        <f t="shared" si="6"/>
        <v>0</v>
      </c>
      <c r="L70" s="181"/>
      <c r="M70" s="200"/>
    </row>
    <row r="71" spans="1:13" s="12" customFormat="1" ht="19.8" customHeight="1" outlineLevel="1" x14ac:dyDescent="0.3">
      <c r="A71" s="119">
        <v>12</v>
      </c>
      <c r="B71" s="120" t="s">
        <v>50</v>
      </c>
      <c r="C71" s="121"/>
      <c r="D71" s="121" t="s">
        <v>11</v>
      </c>
      <c r="E71" s="87">
        <f>[1]расчет!E25</f>
        <v>7.2</v>
      </c>
      <c r="F71" s="87">
        <f>I71/E71</f>
        <v>0</v>
      </c>
      <c r="G71" s="122">
        <f>J71/E71</f>
        <v>0</v>
      </c>
      <c r="H71" s="122">
        <f>G71+F71</f>
        <v>0</v>
      </c>
      <c r="I71" s="87">
        <f>SUM(I72:I75)</f>
        <v>0</v>
      </c>
      <c r="J71" s="87">
        <f t="shared" ref="J71:K71" si="27">SUM(J72:J75)</f>
        <v>0</v>
      </c>
      <c r="K71" s="87">
        <f t="shared" si="27"/>
        <v>0</v>
      </c>
      <c r="L71" s="180"/>
      <c r="M71" s="200"/>
    </row>
    <row r="72" spans="1:13" s="85" customFormat="1" ht="27.6" x14ac:dyDescent="0.3">
      <c r="A72" s="152" t="s">
        <v>330</v>
      </c>
      <c r="B72" s="146" t="s">
        <v>299</v>
      </c>
      <c r="C72" s="153" t="s">
        <v>298</v>
      </c>
      <c r="D72" s="153" t="s">
        <v>11</v>
      </c>
      <c r="E72" s="154">
        <f>E71</f>
        <v>7.2</v>
      </c>
      <c r="F72" s="154"/>
      <c r="G72" s="154"/>
      <c r="H72" s="126">
        <f t="shared" si="3"/>
        <v>0</v>
      </c>
      <c r="I72" s="83">
        <f t="shared" si="4"/>
        <v>0</v>
      </c>
      <c r="J72" s="83">
        <f t="shared" si="5"/>
        <v>0</v>
      </c>
      <c r="K72" s="83">
        <f t="shared" si="6"/>
        <v>0</v>
      </c>
      <c r="L72" s="181"/>
      <c r="M72" s="200"/>
    </row>
    <row r="73" spans="1:13" s="85" customFormat="1" ht="21" customHeight="1" x14ac:dyDescent="0.3">
      <c r="A73" s="152" t="s">
        <v>331</v>
      </c>
      <c r="B73" s="146" t="s">
        <v>295</v>
      </c>
      <c r="C73" s="153" t="s">
        <v>296</v>
      </c>
      <c r="D73" s="155" t="s">
        <v>11</v>
      </c>
      <c r="E73" s="154">
        <f t="shared" ref="E73" si="28">E72</f>
        <v>7.2</v>
      </c>
      <c r="F73" s="154"/>
      <c r="G73" s="154"/>
      <c r="H73" s="154">
        <f t="shared" si="3"/>
        <v>0</v>
      </c>
      <c r="I73" s="154">
        <f t="shared" si="4"/>
        <v>0</v>
      </c>
      <c r="J73" s="154">
        <f t="shared" si="5"/>
        <v>0</v>
      </c>
      <c r="K73" s="154">
        <f t="shared" si="6"/>
        <v>0</v>
      </c>
      <c r="L73" s="181"/>
      <c r="M73" s="200"/>
    </row>
    <row r="74" spans="1:13" s="85" customFormat="1" ht="21" customHeight="1" x14ac:dyDescent="0.3">
      <c r="A74" s="152" t="s">
        <v>332</v>
      </c>
      <c r="B74" s="146" t="s">
        <v>300</v>
      </c>
      <c r="C74" s="153" t="s">
        <v>14</v>
      </c>
      <c r="D74" s="155" t="s">
        <v>11</v>
      </c>
      <c r="E74" s="154">
        <f t="shared" ref="E74:E75" si="29">E73</f>
        <v>7.2</v>
      </c>
      <c r="F74" s="154"/>
      <c r="G74" s="154"/>
      <c r="H74" s="154">
        <f t="shared" si="3"/>
        <v>0</v>
      </c>
      <c r="I74" s="154">
        <f t="shared" si="4"/>
        <v>0</v>
      </c>
      <c r="J74" s="154">
        <f t="shared" si="5"/>
        <v>0</v>
      </c>
      <c r="K74" s="154">
        <f t="shared" si="6"/>
        <v>0</v>
      </c>
      <c r="L74" s="181"/>
      <c r="M74" s="200"/>
    </row>
    <row r="75" spans="1:13" s="85" customFormat="1" ht="21" customHeight="1" x14ac:dyDescent="0.3">
      <c r="A75" s="152" t="s">
        <v>333</v>
      </c>
      <c r="B75" s="146" t="s">
        <v>239</v>
      </c>
      <c r="C75" s="153" t="s">
        <v>297</v>
      </c>
      <c r="D75" s="155" t="s">
        <v>11</v>
      </c>
      <c r="E75" s="154">
        <f t="shared" si="29"/>
        <v>7.2</v>
      </c>
      <c r="F75" s="154"/>
      <c r="G75" s="154"/>
      <c r="H75" s="154">
        <f t="shared" si="3"/>
        <v>0</v>
      </c>
      <c r="I75" s="154">
        <f t="shared" si="4"/>
        <v>0</v>
      </c>
      <c r="J75" s="154">
        <f t="shared" si="5"/>
        <v>0</v>
      </c>
      <c r="K75" s="154">
        <f t="shared" si="6"/>
        <v>0</v>
      </c>
      <c r="L75" s="181"/>
      <c r="M75" s="200"/>
    </row>
    <row r="76" spans="1:13" s="12" customFormat="1" ht="19.8" customHeight="1" outlineLevel="1" x14ac:dyDescent="0.3">
      <c r="A76" s="119">
        <v>13</v>
      </c>
      <c r="B76" s="120" t="s">
        <v>52</v>
      </c>
      <c r="C76" s="121"/>
      <c r="D76" s="121" t="s">
        <v>11</v>
      </c>
      <c r="E76" s="87">
        <f>[1]расчет!E26</f>
        <v>3.27</v>
      </c>
      <c r="F76" s="87">
        <f>I76/E76</f>
        <v>0</v>
      </c>
      <c r="G76" s="122">
        <f>J76/E76</f>
        <v>0</v>
      </c>
      <c r="H76" s="122">
        <f>G76+F76</f>
        <v>0</v>
      </c>
      <c r="I76" s="87">
        <f>SUM(I77:I78)</f>
        <v>0</v>
      </c>
      <c r="J76" s="87">
        <f>SUM(J77:J78)</f>
        <v>0</v>
      </c>
      <c r="K76" s="87">
        <f t="shared" ref="J76:K76" si="30">SUM(K77:K78)</f>
        <v>0</v>
      </c>
      <c r="L76" s="180"/>
      <c r="M76" s="200"/>
    </row>
    <row r="77" spans="1:13" s="85" customFormat="1" ht="21" customHeight="1" x14ac:dyDescent="0.3">
      <c r="A77" s="152" t="s">
        <v>334</v>
      </c>
      <c r="B77" s="146" t="s">
        <v>241</v>
      </c>
      <c r="C77" s="153" t="s">
        <v>287</v>
      </c>
      <c r="D77" s="153" t="s">
        <v>11</v>
      </c>
      <c r="E77" s="154">
        <f>E76</f>
        <v>3.27</v>
      </c>
      <c r="F77" s="154"/>
      <c r="G77" s="154"/>
      <c r="H77" s="126">
        <f t="shared" si="3"/>
        <v>0</v>
      </c>
      <c r="I77" s="83">
        <f t="shared" si="4"/>
        <v>0</v>
      </c>
      <c r="J77" s="83">
        <f t="shared" si="5"/>
        <v>0</v>
      </c>
      <c r="K77" s="83">
        <f t="shared" si="6"/>
        <v>0</v>
      </c>
      <c r="L77" s="181"/>
      <c r="M77" s="200"/>
    </row>
    <row r="78" spans="1:13" s="85" customFormat="1" ht="21" customHeight="1" x14ac:dyDescent="0.3">
      <c r="A78" s="152" t="s">
        <v>335</v>
      </c>
      <c r="B78" s="146" t="s">
        <v>301</v>
      </c>
      <c r="C78" s="153" t="s">
        <v>30</v>
      </c>
      <c r="D78" s="155" t="s">
        <v>11</v>
      </c>
      <c r="E78" s="154">
        <f t="shared" ref="E78" si="31">E77</f>
        <v>3.27</v>
      </c>
      <c r="F78" s="154"/>
      <c r="G78" s="154"/>
      <c r="H78" s="154">
        <f t="shared" si="3"/>
        <v>0</v>
      </c>
      <c r="I78" s="154">
        <f t="shared" si="4"/>
        <v>0</v>
      </c>
      <c r="J78" s="154">
        <f t="shared" si="5"/>
        <v>0</v>
      </c>
      <c r="K78" s="154">
        <f t="shared" si="6"/>
        <v>0</v>
      </c>
      <c r="L78" s="181"/>
      <c r="M78" s="200"/>
    </row>
    <row r="79" spans="1:13" s="11" customFormat="1" ht="31.8" customHeight="1" x14ac:dyDescent="0.3">
      <c r="A79" s="115" t="s">
        <v>90</v>
      </c>
      <c r="B79" s="116" t="s">
        <v>91</v>
      </c>
      <c r="C79" s="115"/>
      <c r="D79" s="115" t="s">
        <v>11</v>
      </c>
      <c r="E79" s="117">
        <f>E80+E87+E92+E98+E105+E112+E120</f>
        <v>633.9899999999999</v>
      </c>
      <c r="F79" s="117">
        <f>I79/E79</f>
        <v>0</v>
      </c>
      <c r="G79" s="117">
        <f>J79/E79</f>
        <v>0</v>
      </c>
      <c r="H79" s="117">
        <f>K79/E79</f>
        <v>0</v>
      </c>
      <c r="I79" s="118">
        <f>I80+I87+I92+I98+I105+I112+I120</f>
        <v>0</v>
      </c>
      <c r="J79" s="118">
        <f>J80+J87+J92+J98+J105+J112+J120</f>
        <v>0</v>
      </c>
      <c r="K79" s="118">
        <f>K80+K87+K92+K98+K105+K112+K120</f>
        <v>0</v>
      </c>
      <c r="L79" s="179"/>
      <c r="M79" s="200"/>
    </row>
    <row r="80" spans="1:13" s="12" customFormat="1" ht="19.8" customHeight="1" outlineLevel="1" x14ac:dyDescent="0.3">
      <c r="A80" s="119">
        <v>1</v>
      </c>
      <c r="B80" s="120" t="s">
        <v>92</v>
      </c>
      <c r="C80" s="121"/>
      <c r="D80" s="121" t="s">
        <v>11</v>
      </c>
      <c r="E80" s="87">
        <f>68.62+68.77</f>
        <v>137.38999999999999</v>
      </c>
      <c r="F80" s="87">
        <f>I80/E80</f>
        <v>0</v>
      </c>
      <c r="G80" s="122">
        <f>J80/E80</f>
        <v>0</v>
      </c>
      <c r="H80" s="122">
        <f>G80+F80</f>
        <v>0</v>
      </c>
      <c r="I80" s="87">
        <f>SUM(I81:I86)</f>
        <v>0</v>
      </c>
      <c r="J80" s="87">
        <f t="shared" ref="J80:K80" si="32">SUM(J81:J86)</f>
        <v>0</v>
      </c>
      <c r="K80" s="87">
        <f t="shared" si="32"/>
        <v>0</v>
      </c>
      <c r="L80" s="180"/>
      <c r="M80" s="200"/>
    </row>
    <row r="81" spans="1:13" s="85" customFormat="1" ht="21" customHeight="1" x14ac:dyDescent="0.3">
      <c r="A81" s="152" t="s">
        <v>76</v>
      </c>
      <c r="B81" s="147" t="s">
        <v>241</v>
      </c>
      <c r="C81" s="155" t="s">
        <v>237</v>
      </c>
      <c r="D81" s="155" t="s">
        <v>11</v>
      </c>
      <c r="E81" s="156">
        <f>E80</f>
        <v>137.38999999999999</v>
      </c>
      <c r="F81" s="156"/>
      <c r="G81" s="156"/>
      <c r="H81" s="126">
        <f t="shared" ref="H80:H143" si="33">F81+G81</f>
        <v>0</v>
      </c>
      <c r="I81" s="83">
        <f t="shared" ref="I80:I143" si="34">E81*F81</f>
        <v>0</v>
      </c>
      <c r="J81" s="83">
        <f t="shared" ref="J80:J143" si="35">E81*G81</f>
        <v>0</v>
      </c>
      <c r="K81" s="83">
        <f t="shared" ref="K80:K143" si="36">I81+J81</f>
        <v>0</v>
      </c>
      <c r="L81" s="181"/>
      <c r="M81" s="200"/>
    </row>
    <row r="82" spans="1:13" s="85" customFormat="1" ht="21" customHeight="1" x14ac:dyDescent="0.3">
      <c r="A82" s="152" t="s">
        <v>78</v>
      </c>
      <c r="B82" s="147" t="s">
        <v>305</v>
      </c>
      <c r="C82" s="155" t="s">
        <v>14</v>
      </c>
      <c r="D82" s="155" t="s">
        <v>11</v>
      </c>
      <c r="E82" s="156">
        <f t="shared" ref="E82:E86" si="37">E81</f>
        <v>137.38999999999999</v>
      </c>
      <c r="F82" s="156"/>
      <c r="G82" s="156"/>
      <c r="H82" s="156">
        <f t="shared" si="33"/>
        <v>0</v>
      </c>
      <c r="I82" s="156">
        <f t="shared" si="34"/>
        <v>0</v>
      </c>
      <c r="J82" s="156">
        <f t="shared" si="35"/>
        <v>0</v>
      </c>
      <c r="K82" s="156">
        <f t="shared" si="36"/>
        <v>0</v>
      </c>
      <c r="L82" s="181"/>
      <c r="M82" s="200"/>
    </row>
    <row r="83" spans="1:13" s="85" customFormat="1" ht="33.6" customHeight="1" x14ac:dyDescent="0.3">
      <c r="A83" s="152" t="s">
        <v>173</v>
      </c>
      <c r="B83" s="147" t="s">
        <v>306</v>
      </c>
      <c r="C83" s="155" t="s">
        <v>302</v>
      </c>
      <c r="D83" s="155" t="s">
        <v>11</v>
      </c>
      <c r="E83" s="156">
        <f t="shared" si="37"/>
        <v>137.38999999999999</v>
      </c>
      <c r="F83" s="156"/>
      <c r="G83" s="156"/>
      <c r="H83" s="156">
        <f t="shared" si="33"/>
        <v>0</v>
      </c>
      <c r="I83" s="156">
        <f t="shared" si="34"/>
        <v>0</v>
      </c>
      <c r="J83" s="156">
        <f t="shared" si="35"/>
        <v>0</v>
      </c>
      <c r="K83" s="156">
        <f t="shared" si="36"/>
        <v>0</v>
      </c>
      <c r="L83" s="181"/>
      <c r="M83" s="200"/>
    </row>
    <row r="84" spans="1:13" s="85" customFormat="1" ht="21" customHeight="1" x14ac:dyDescent="0.3">
      <c r="A84" s="152" t="s">
        <v>175</v>
      </c>
      <c r="B84" s="147" t="s">
        <v>307</v>
      </c>
      <c r="C84" s="155" t="s">
        <v>303</v>
      </c>
      <c r="D84" s="155" t="s">
        <v>11</v>
      </c>
      <c r="E84" s="156">
        <f t="shared" si="37"/>
        <v>137.38999999999999</v>
      </c>
      <c r="F84" s="156"/>
      <c r="G84" s="156"/>
      <c r="H84" s="156">
        <f t="shared" si="33"/>
        <v>0</v>
      </c>
      <c r="I84" s="156">
        <f t="shared" si="34"/>
        <v>0</v>
      </c>
      <c r="J84" s="156">
        <f t="shared" si="35"/>
        <v>0</v>
      </c>
      <c r="K84" s="156">
        <f t="shared" si="36"/>
        <v>0</v>
      </c>
      <c r="L84" s="181"/>
      <c r="M84" s="200"/>
    </row>
    <row r="85" spans="1:13" s="85" customFormat="1" ht="21" customHeight="1" x14ac:dyDescent="0.3">
      <c r="A85" s="152" t="s">
        <v>177</v>
      </c>
      <c r="B85" s="147" t="s">
        <v>304</v>
      </c>
      <c r="C85" s="155"/>
      <c r="D85" s="155" t="s">
        <v>11</v>
      </c>
      <c r="E85" s="156">
        <f t="shared" si="37"/>
        <v>137.38999999999999</v>
      </c>
      <c r="F85" s="156"/>
      <c r="G85" s="156"/>
      <c r="H85" s="156">
        <f t="shared" si="33"/>
        <v>0</v>
      </c>
      <c r="I85" s="156">
        <f t="shared" si="34"/>
        <v>0</v>
      </c>
      <c r="J85" s="156">
        <f t="shared" si="35"/>
        <v>0</v>
      </c>
      <c r="K85" s="156">
        <f t="shared" si="36"/>
        <v>0</v>
      </c>
      <c r="L85" s="183"/>
      <c r="M85" s="200"/>
    </row>
    <row r="86" spans="1:13" s="85" customFormat="1" ht="21" customHeight="1" x14ac:dyDescent="0.3">
      <c r="A86" s="152" t="s">
        <v>179</v>
      </c>
      <c r="B86" s="147" t="s">
        <v>308</v>
      </c>
      <c r="C86" s="155"/>
      <c r="D86" s="155" t="s">
        <v>11</v>
      </c>
      <c r="E86" s="156">
        <f t="shared" si="37"/>
        <v>137.38999999999999</v>
      </c>
      <c r="F86" s="156"/>
      <c r="G86" s="156"/>
      <c r="H86" s="156">
        <f t="shared" si="33"/>
        <v>0</v>
      </c>
      <c r="I86" s="156">
        <f t="shared" si="34"/>
        <v>0</v>
      </c>
      <c r="J86" s="156">
        <f t="shared" si="35"/>
        <v>0</v>
      </c>
      <c r="K86" s="156">
        <f t="shared" si="36"/>
        <v>0</v>
      </c>
      <c r="L86" s="183"/>
      <c r="M86" s="200"/>
    </row>
    <row r="87" spans="1:13" s="12" customFormat="1" ht="19.8" customHeight="1" outlineLevel="1" x14ac:dyDescent="0.3">
      <c r="A87" s="119">
        <v>2</v>
      </c>
      <c r="B87" s="120" t="s">
        <v>93</v>
      </c>
      <c r="C87" s="121"/>
      <c r="D87" s="121" t="s">
        <v>11</v>
      </c>
      <c r="E87" s="87">
        <v>2.54</v>
      </c>
      <c r="F87" s="87">
        <f>I87/E87</f>
        <v>0</v>
      </c>
      <c r="G87" s="122">
        <f>J87/E87</f>
        <v>0</v>
      </c>
      <c r="H87" s="122">
        <f>G87+F87</f>
        <v>0</v>
      </c>
      <c r="I87" s="87">
        <f>SUM(I88:I91)</f>
        <v>0</v>
      </c>
      <c r="J87" s="87">
        <f t="shared" ref="J87:K87" si="38">SUM(J88:J91)</f>
        <v>0</v>
      </c>
      <c r="K87" s="87">
        <f t="shared" si="38"/>
        <v>0</v>
      </c>
      <c r="L87" s="180"/>
      <c r="M87" s="200"/>
    </row>
    <row r="88" spans="1:13" s="85" customFormat="1" ht="21" customHeight="1" x14ac:dyDescent="0.3">
      <c r="A88" s="152" t="s">
        <v>80</v>
      </c>
      <c r="B88" s="147" t="s">
        <v>241</v>
      </c>
      <c r="C88" s="155" t="s">
        <v>237</v>
      </c>
      <c r="D88" s="155" t="s">
        <v>11</v>
      </c>
      <c r="E88" s="156">
        <f>E87</f>
        <v>2.54</v>
      </c>
      <c r="F88" s="156"/>
      <c r="G88" s="156"/>
      <c r="H88" s="126">
        <f t="shared" si="33"/>
        <v>0</v>
      </c>
      <c r="I88" s="83">
        <f t="shared" si="34"/>
        <v>0</v>
      </c>
      <c r="J88" s="83">
        <f t="shared" si="35"/>
        <v>0</v>
      </c>
      <c r="K88" s="83">
        <f t="shared" si="36"/>
        <v>0</v>
      </c>
      <c r="L88" s="184"/>
      <c r="M88" s="200"/>
    </row>
    <row r="89" spans="1:13" s="85" customFormat="1" ht="21" customHeight="1" x14ac:dyDescent="0.3">
      <c r="A89" s="152" t="s">
        <v>81</v>
      </c>
      <c r="B89" s="147" t="s">
        <v>305</v>
      </c>
      <c r="C89" s="155" t="s">
        <v>14</v>
      </c>
      <c r="D89" s="155" t="s">
        <v>11</v>
      </c>
      <c r="E89" s="156">
        <f t="shared" ref="E89:E91" si="39">E88</f>
        <v>2.54</v>
      </c>
      <c r="F89" s="156"/>
      <c r="G89" s="156"/>
      <c r="H89" s="156">
        <f t="shared" si="33"/>
        <v>0</v>
      </c>
      <c r="I89" s="156">
        <f t="shared" si="34"/>
        <v>0</v>
      </c>
      <c r="J89" s="156">
        <f t="shared" si="35"/>
        <v>0</v>
      </c>
      <c r="K89" s="156">
        <f t="shared" si="36"/>
        <v>0</v>
      </c>
      <c r="L89" s="184"/>
      <c r="M89" s="200"/>
    </row>
    <row r="90" spans="1:13" s="85" customFormat="1" ht="21" customHeight="1" x14ac:dyDescent="0.3">
      <c r="A90" s="152" t="s">
        <v>82</v>
      </c>
      <c r="B90" s="146" t="s">
        <v>309</v>
      </c>
      <c r="C90" s="153" t="s">
        <v>311</v>
      </c>
      <c r="D90" s="155" t="s">
        <v>11</v>
      </c>
      <c r="E90" s="156">
        <f t="shared" si="39"/>
        <v>2.54</v>
      </c>
      <c r="F90" s="156"/>
      <c r="G90" s="156"/>
      <c r="H90" s="154">
        <f t="shared" si="33"/>
        <v>0</v>
      </c>
      <c r="I90" s="154">
        <f t="shared" si="34"/>
        <v>0</v>
      </c>
      <c r="J90" s="154">
        <f t="shared" si="35"/>
        <v>0</v>
      </c>
      <c r="K90" s="154">
        <f t="shared" si="36"/>
        <v>0</v>
      </c>
      <c r="L90" s="184"/>
      <c r="M90" s="200"/>
    </row>
    <row r="91" spans="1:13" s="85" customFormat="1" ht="21" customHeight="1" x14ac:dyDescent="0.3">
      <c r="A91" s="152" t="s">
        <v>83</v>
      </c>
      <c r="B91" s="147" t="s">
        <v>306</v>
      </c>
      <c r="C91" s="155" t="s">
        <v>310</v>
      </c>
      <c r="D91" s="155" t="s">
        <v>11</v>
      </c>
      <c r="E91" s="156">
        <f t="shared" si="39"/>
        <v>2.54</v>
      </c>
      <c r="F91" s="156"/>
      <c r="G91" s="156"/>
      <c r="H91" s="156">
        <f t="shared" si="33"/>
        <v>0</v>
      </c>
      <c r="I91" s="156">
        <f t="shared" si="34"/>
        <v>0</v>
      </c>
      <c r="J91" s="156">
        <f t="shared" si="35"/>
        <v>0</v>
      </c>
      <c r="K91" s="156">
        <f t="shared" si="36"/>
        <v>0</v>
      </c>
      <c r="L91" s="184"/>
      <c r="M91" s="200"/>
    </row>
    <row r="92" spans="1:13" s="12" customFormat="1" ht="19.8" customHeight="1" outlineLevel="1" x14ac:dyDescent="0.3">
      <c r="A92" s="119">
        <v>3</v>
      </c>
      <c r="B92" s="120" t="s">
        <v>94</v>
      </c>
      <c r="C92" s="121"/>
      <c r="D92" s="121" t="s">
        <v>11</v>
      </c>
      <c r="E92" s="87">
        <f>32.2+5.71</f>
        <v>37.910000000000004</v>
      </c>
      <c r="F92" s="87">
        <f>I92/E92</f>
        <v>0</v>
      </c>
      <c r="G92" s="122">
        <f>J92/E92</f>
        <v>0</v>
      </c>
      <c r="H92" s="122">
        <f>G92+F92</f>
        <v>0</v>
      </c>
      <c r="I92" s="87">
        <f>SUM(I93:I97)</f>
        <v>0</v>
      </c>
      <c r="J92" s="87">
        <f t="shared" ref="J92:K92" si="40">SUM(J93:J97)</f>
        <v>0</v>
      </c>
      <c r="K92" s="87">
        <f t="shared" si="40"/>
        <v>0</v>
      </c>
      <c r="L92" s="180"/>
      <c r="M92" s="200"/>
    </row>
    <row r="93" spans="1:13" s="85" customFormat="1" ht="21" customHeight="1" x14ac:dyDescent="0.3">
      <c r="A93" s="152" t="s">
        <v>110</v>
      </c>
      <c r="B93" s="147" t="s">
        <v>313</v>
      </c>
      <c r="C93" s="155" t="s">
        <v>14</v>
      </c>
      <c r="D93" s="155" t="s">
        <v>11</v>
      </c>
      <c r="E93" s="156">
        <f>E92</f>
        <v>37.910000000000004</v>
      </c>
      <c r="F93" s="156"/>
      <c r="G93" s="156"/>
      <c r="H93" s="126">
        <f t="shared" si="33"/>
        <v>0</v>
      </c>
      <c r="I93" s="83">
        <f t="shared" si="34"/>
        <v>0</v>
      </c>
      <c r="J93" s="83">
        <f t="shared" si="35"/>
        <v>0</v>
      </c>
      <c r="K93" s="83">
        <f t="shared" si="36"/>
        <v>0</v>
      </c>
      <c r="L93" s="184"/>
      <c r="M93" s="200"/>
    </row>
    <row r="94" spans="1:13" s="85" customFormat="1" ht="21" customHeight="1" x14ac:dyDescent="0.3">
      <c r="A94" s="152" t="s">
        <v>113</v>
      </c>
      <c r="B94" s="147" t="s">
        <v>314</v>
      </c>
      <c r="C94" s="155" t="s">
        <v>294</v>
      </c>
      <c r="D94" s="155" t="s">
        <v>11</v>
      </c>
      <c r="E94" s="156">
        <f t="shared" ref="E94:E97" si="41">E93</f>
        <v>37.910000000000004</v>
      </c>
      <c r="F94" s="156"/>
      <c r="G94" s="156"/>
      <c r="H94" s="156">
        <f t="shared" si="33"/>
        <v>0</v>
      </c>
      <c r="I94" s="156">
        <f t="shared" si="34"/>
        <v>0</v>
      </c>
      <c r="J94" s="156">
        <f t="shared" si="35"/>
        <v>0</v>
      </c>
      <c r="K94" s="156">
        <f t="shared" si="36"/>
        <v>0</v>
      </c>
      <c r="L94" s="184"/>
      <c r="M94" s="200"/>
    </row>
    <row r="95" spans="1:13" s="85" customFormat="1" ht="21" customHeight="1" x14ac:dyDescent="0.3">
      <c r="A95" s="152" t="s">
        <v>115</v>
      </c>
      <c r="B95" s="147" t="s">
        <v>307</v>
      </c>
      <c r="C95" s="155" t="s">
        <v>312</v>
      </c>
      <c r="D95" s="155" t="s">
        <v>11</v>
      </c>
      <c r="E95" s="156">
        <f t="shared" si="41"/>
        <v>37.910000000000004</v>
      </c>
      <c r="F95" s="156"/>
      <c r="G95" s="156"/>
      <c r="H95" s="156">
        <f t="shared" si="33"/>
        <v>0</v>
      </c>
      <c r="I95" s="156">
        <f t="shared" si="34"/>
        <v>0</v>
      </c>
      <c r="J95" s="156">
        <f t="shared" si="35"/>
        <v>0</v>
      </c>
      <c r="K95" s="156">
        <f t="shared" si="36"/>
        <v>0</v>
      </c>
      <c r="L95" s="184"/>
      <c r="M95" s="200"/>
    </row>
    <row r="96" spans="1:13" s="85" customFormat="1" ht="21" customHeight="1" x14ac:dyDescent="0.3">
      <c r="A96" s="152" t="s">
        <v>336</v>
      </c>
      <c r="B96" s="147" t="s">
        <v>304</v>
      </c>
      <c r="C96" s="155"/>
      <c r="D96" s="155" t="s">
        <v>11</v>
      </c>
      <c r="E96" s="156">
        <f t="shared" si="41"/>
        <v>37.910000000000004</v>
      </c>
      <c r="F96" s="156"/>
      <c r="G96" s="156"/>
      <c r="H96" s="156">
        <f t="shared" si="33"/>
        <v>0</v>
      </c>
      <c r="I96" s="156">
        <f t="shared" si="34"/>
        <v>0</v>
      </c>
      <c r="J96" s="156">
        <f t="shared" si="35"/>
        <v>0</v>
      </c>
      <c r="K96" s="156">
        <f t="shared" si="36"/>
        <v>0</v>
      </c>
      <c r="L96" s="183"/>
      <c r="M96" s="200"/>
    </row>
    <row r="97" spans="1:13" s="85" customFormat="1" ht="21" customHeight="1" x14ac:dyDescent="0.3">
      <c r="A97" s="152" t="s">
        <v>337</v>
      </c>
      <c r="B97" s="147" t="s">
        <v>308</v>
      </c>
      <c r="C97" s="155"/>
      <c r="D97" s="155" t="s">
        <v>11</v>
      </c>
      <c r="E97" s="156">
        <f t="shared" si="41"/>
        <v>37.910000000000004</v>
      </c>
      <c r="F97" s="156"/>
      <c r="G97" s="156"/>
      <c r="H97" s="156">
        <f t="shared" si="33"/>
        <v>0</v>
      </c>
      <c r="I97" s="156">
        <f t="shared" si="34"/>
        <v>0</v>
      </c>
      <c r="J97" s="156">
        <f t="shared" si="35"/>
        <v>0</v>
      </c>
      <c r="K97" s="156">
        <f t="shared" si="36"/>
        <v>0</v>
      </c>
      <c r="L97" s="183"/>
      <c r="M97" s="200"/>
    </row>
    <row r="98" spans="1:13" s="12" customFormat="1" ht="19.8" customHeight="1" outlineLevel="1" x14ac:dyDescent="0.3">
      <c r="A98" s="119">
        <v>4</v>
      </c>
      <c r="B98" s="120" t="s">
        <v>95</v>
      </c>
      <c r="C98" s="121"/>
      <c r="D98" s="121" t="s">
        <v>11</v>
      </c>
      <c r="E98" s="87">
        <v>8.8800000000000008</v>
      </c>
      <c r="F98" s="87">
        <f>I98/E98</f>
        <v>0</v>
      </c>
      <c r="G98" s="122">
        <f>J98/E98</f>
        <v>0</v>
      </c>
      <c r="H98" s="122">
        <f>G98+F98</f>
        <v>0</v>
      </c>
      <c r="I98" s="87">
        <f>SUM(I99:I104)</f>
        <v>0</v>
      </c>
      <c r="J98" s="87">
        <f t="shared" ref="J98:K98" si="42">SUM(J99:J104)</f>
        <v>0</v>
      </c>
      <c r="K98" s="87">
        <f t="shared" si="42"/>
        <v>0</v>
      </c>
      <c r="L98" s="180"/>
      <c r="M98" s="200"/>
    </row>
    <row r="99" spans="1:13" s="85" customFormat="1" ht="27.6" x14ac:dyDescent="0.3">
      <c r="A99" s="152" t="s">
        <v>85</v>
      </c>
      <c r="B99" s="147" t="s">
        <v>315</v>
      </c>
      <c r="C99" s="155" t="s">
        <v>312</v>
      </c>
      <c r="D99" s="155" t="s">
        <v>11</v>
      </c>
      <c r="E99" s="156">
        <f>E98</f>
        <v>8.8800000000000008</v>
      </c>
      <c r="F99" s="156"/>
      <c r="G99" s="156"/>
      <c r="H99" s="126">
        <f t="shared" si="33"/>
        <v>0</v>
      </c>
      <c r="I99" s="83">
        <f t="shared" si="34"/>
        <v>0</v>
      </c>
      <c r="J99" s="83">
        <f t="shared" si="35"/>
        <v>0</v>
      </c>
      <c r="K99" s="83">
        <f t="shared" si="36"/>
        <v>0</v>
      </c>
      <c r="L99" s="184"/>
      <c r="M99" s="200"/>
    </row>
    <row r="100" spans="1:13" s="85" customFormat="1" ht="37.200000000000003" customHeight="1" x14ac:dyDescent="0.3">
      <c r="A100" s="152" t="s">
        <v>120</v>
      </c>
      <c r="B100" s="147" t="s">
        <v>316</v>
      </c>
      <c r="C100" s="155" t="s">
        <v>317</v>
      </c>
      <c r="D100" s="155" t="s">
        <v>11</v>
      </c>
      <c r="E100" s="156">
        <f t="shared" ref="E100:E104" si="43">E99</f>
        <v>8.8800000000000008</v>
      </c>
      <c r="F100" s="156"/>
      <c r="G100" s="156"/>
      <c r="H100" s="156">
        <f t="shared" si="33"/>
        <v>0</v>
      </c>
      <c r="I100" s="156">
        <f t="shared" si="34"/>
        <v>0</v>
      </c>
      <c r="J100" s="156">
        <f t="shared" si="35"/>
        <v>0</v>
      </c>
      <c r="K100" s="156">
        <f t="shared" si="36"/>
        <v>0</v>
      </c>
      <c r="L100" s="184"/>
      <c r="M100" s="200"/>
    </row>
    <row r="101" spans="1:13" s="85" customFormat="1" ht="33" customHeight="1" x14ac:dyDescent="0.3">
      <c r="A101" s="152" t="s">
        <v>122</v>
      </c>
      <c r="B101" s="147" t="s">
        <v>318</v>
      </c>
      <c r="C101" s="155" t="s">
        <v>302</v>
      </c>
      <c r="D101" s="155" t="s">
        <v>11</v>
      </c>
      <c r="E101" s="156">
        <f t="shared" si="43"/>
        <v>8.8800000000000008</v>
      </c>
      <c r="F101" s="156"/>
      <c r="G101" s="156"/>
      <c r="H101" s="156">
        <f t="shared" si="33"/>
        <v>0</v>
      </c>
      <c r="I101" s="156">
        <f t="shared" si="34"/>
        <v>0</v>
      </c>
      <c r="J101" s="156">
        <f t="shared" si="35"/>
        <v>0</v>
      </c>
      <c r="K101" s="156">
        <f t="shared" si="36"/>
        <v>0</v>
      </c>
      <c r="L101" s="184"/>
      <c r="M101" s="200"/>
    </row>
    <row r="102" spans="1:13" s="85" customFormat="1" ht="21" customHeight="1" x14ac:dyDescent="0.3">
      <c r="A102" s="152" t="s">
        <v>125</v>
      </c>
      <c r="B102" s="147" t="s">
        <v>307</v>
      </c>
      <c r="C102" s="155" t="s">
        <v>303</v>
      </c>
      <c r="D102" s="155" t="s">
        <v>11</v>
      </c>
      <c r="E102" s="156">
        <f t="shared" si="43"/>
        <v>8.8800000000000008</v>
      </c>
      <c r="F102" s="156"/>
      <c r="G102" s="156"/>
      <c r="H102" s="156">
        <f t="shared" si="33"/>
        <v>0</v>
      </c>
      <c r="I102" s="156">
        <f t="shared" si="34"/>
        <v>0</v>
      </c>
      <c r="J102" s="156">
        <f t="shared" si="35"/>
        <v>0</v>
      </c>
      <c r="K102" s="156">
        <f t="shared" si="36"/>
        <v>0</v>
      </c>
      <c r="L102" s="184"/>
      <c r="M102" s="200"/>
    </row>
    <row r="103" spans="1:13" s="85" customFormat="1" ht="21" customHeight="1" x14ac:dyDescent="0.3">
      <c r="A103" s="152" t="s">
        <v>338</v>
      </c>
      <c r="B103" s="147" t="s">
        <v>304</v>
      </c>
      <c r="C103" s="155"/>
      <c r="D103" s="155" t="s">
        <v>11</v>
      </c>
      <c r="E103" s="156">
        <f t="shared" si="43"/>
        <v>8.8800000000000008</v>
      </c>
      <c r="F103" s="156"/>
      <c r="G103" s="156"/>
      <c r="H103" s="156">
        <f t="shared" si="33"/>
        <v>0</v>
      </c>
      <c r="I103" s="156">
        <f t="shared" si="34"/>
        <v>0</v>
      </c>
      <c r="J103" s="156">
        <f t="shared" si="35"/>
        <v>0</v>
      </c>
      <c r="K103" s="156">
        <f t="shared" si="36"/>
        <v>0</v>
      </c>
      <c r="L103" s="183"/>
      <c r="M103" s="200"/>
    </row>
    <row r="104" spans="1:13" s="85" customFormat="1" ht="21" customHeight="1" x14ac:dyDescent="0.3">
      <c r="A104" s="152" t="s">
        <v>339</v>
      </c>
      <c r="B104" s="147" t="s">
        <v>308</v>
      </c>
      <c r="C104" s="155"/>
      <c r="D104" s="155" t="s">
        <v>11</v>
      </c>
      <c r="E104" s="156">
        <f t="shared" si="43"/>
        <v>8.8800000000000008</v>
      </c>
      <c r="F104" s="156"/>
      <c r="G104" s="156"/>
      <c r="H104" s="156">
        <f t="shared" si="33"/>
        <v>0</v>
      </c>
      <c r="I104" s="156">
        <f t="shared" si="34"/>
        <v>0</v>
      </c>
      <c r="J104" s="156">
        <f t="shared" si="35"/>
        <v>0</v>
      </c>
      <c r="K104" s="156">
        <f t="shared" si="36"/>
        <v>0</v>
      </c>
      <c r="L104" s="183"/>
      <c r="M104" s="200"/>
    </row>
    <row r="105" spans="1:13" s="12" customFormat="1" ht="19.8" customHeight="1" outlineLevel="1" x14ac:dyDescent="0.3">
      <c r="A105" s="119">
        <v>5</v>
      </c>
      <c r="B105" s="120" t="s">
        <v>96</v>
      </c>
      <c r="C105" s="121"/>
      <c r="D105" s="121" t="s">
        <v>11</v>
      </c>
      <c r="E105" s="87">
        <f>85.16+25.07+40.75</f>
        <v>150.97999999999999</v>
      </c>
      <c r="F105" s="87">
        <f>I105/E105</f>
        <v>0</v>
      </c>
      <c r="G105" s="122">
        <f>J105/E105</f>
        <v>0</v>
      </c>
      <c r="H105" s="122">
        <f>G105+F105</f>
        <v>0</v>
      </c>
      <c r="I105" s="87">
        <f>SUM(I106:I111)</f>
        <v>0</v>
      </c>
      <c r="J105" s="87">
        <f t="shared" ref="J105:K105" si="44">SUM(J106:J111)</f>
        <v>0</v>
      </c>
      <c r="K105" s="87">
        <f t="shared" si="44"/>
        <v>0</v>
      </c>
      <c r="L105" s="180"/>
      <c r="M105" s="200"/>
    </row>
    <row r="106" spans="1:13" s="85" customFormat="1" ht="27.6" x14ac:dyDescent="0.3">
      <c r="A106" s="152" t="s">
        <v>86</v>
      </c>
      <c r="B106" s="147" t="s">
        <v>315</v>
      </c>
      <c r="C106" s="155" t="s">
        <v>312</v>
      </c>
      <c r="D106" s="155" t="s">
        <v>11</v>
      </c>
      <c r="E106" s="156">
        <f>E105</f>
        <v>150.97999999999999</v>
      </c>
      <c r="F106" s="156"/>
      <c r="G106" s="156"/>
      <c r="H106" s="126">
        <f t="shared" si="33"/>
        <v>0</v>
      </c>
      <c r="I106" s="83">
        <f t="shared" si="34"/>
        <v>0</v>
      </c>
      <c r="J106" s="83">
        <f t="shared" si="35"/>
        <v>0</v>
      </c>
      <c r="K106" s="83">
        <f t="shared" si="36"/>
        <v>0</v>
      </c>
      <c r="L106" s="184"/>
      <c r="M106" s="200"/>
    </row>
    <row r="107" spans="1:13" s="85" customFormat="1" ht="27.6" x14ac:dyDescent="0.3">
      <c r="A107" s="152" t="s">
        <v>87</v>
      </c>
      <c r="B107" s="147" t="s">
        <v>316</v>
      </c>
      <c r="C107" s="155" t="s">
        <v>317</v>
      </c>
      <c r="D107" s="155" t="s">
        <v>11</v>
      </c>
      <c r="E107" s="156">
        <f t="shared" ref="E107:E111" si="45">E106</f>
        <v>150.97999999999999</v>
      </c>
      <c r="F107" s="156"/>
      <c r="G107" s="156"/>
      <c r="H107" s="156">
        <f t="shared" si="33"/>
        <v>0</v>
      </c>
      <c r="I107" s="156">
        <f t="shared" si="34"/>
        <v>0</v>
      </c>
      <c r="J107" s="156">
        <f t="shared" si="35"/>
        <v>0</v>
      </c>
      <c r="K107" s="156">
        <f t="shared" si="36"/>
        <v>0</v>
      </c>
      <c r="L107" s="184"/>
      <c r="M107" s="200"/>
    </row>
    <row r="108" spans="1:13" s="85" customFormat="1" ht="27.6" x14ac:dyDescent="0.3">
      <c r="A108" s="152" t="s">
        <v>264</v>
      </c>
      <c r="B108" s="147" t="s">
        <v>318</v>
      </c>
      <c r="C108" s="155" t="s">
        <v>294</v>
      </c>
      <c r="D108" s="155" t="s">
        <v>11</v>
      </c>
      <c r="E108" s="156">
        <f t="shared" si="45"/>
        <v>150.97999999999999</v>
      </c>
      <c r="F108" s="156"/>
      <c r="G108" s="156"/>
      <c r="H108" s="156">
        <f t="shared" si="33"/>
        <v>0</v>
      </c>
      <c r="I108" s="156">
        <f t="shared" si="34"/>
        <v>0</v>
      </c>
      <c r="J108" s="156">
        <f t="shared" si="35"/>
        <v>0</v>
      </c>
      <c r="K108" s="156">
        <f t="shared" si="36"/>
        <v>0</v>
      </c>
      <c r="L108" s="184"/>
      <c r="M108" s="200"/>
    </row>
    <row r="109" spans="1:13" s="85" customFormat="1" ht="21" customHeight="1" x14ac:dyDescent="0.3">
      <c r="A109" s="152" t="s">
        <v>265</v>
      </c>
      <c r="B109" s="147" t="s">
        <v>307</v>
      </c>
      <c r="C109" s="155" t="s">
        <v>319</v>
      </c>
      <c r="D109" s="155" t="s">
        <v>11</v>
      </c>
      <c r="E109" s="156">
        <f t="shared" si="45"/>
        <v>150.97999999999999</v>
      </c>
      <c r="F109" s="156"/>
      <c r="G109" s="156"/>
      <c r="H109" s="156">
        <f t="shared" si="33"/>
        <v>0</v>
      </c>
      <c r="I109" s="156">
        <f t="shared" si="34"/>
        <v>0</v>
      </c>
      <c r="J109" s="156">
        <f t="shared" si="35"/>
        <v>0</v>
      </c>
      <c r="K109" s="156">
        <f t="shared" si="36"/>
        <v>0</v>
      </c>
      <c r="L109" s="184"/>
      <c r="M109" s="200"/>
    </row>
    <row r="110" spans="1:13" s="85" customFormat="1" ht="21" customHeight="1" x14ac:dyDescent="0.3">
      <c r="A110" s="152" t="s">
        <v>266</v>
      </c>
      <c r="B110" s="147" t="s">
        <v>304</v>
      </c>
      <c r="C110" s="155"/>
      <c r="D110" s="155" t="s">
        <v>11</v>
      </c>
      <c r="E110" s="156">
        <f t="shared" si="45"/>
        <v>150.97999999999999</v>
      </c>
      <c r="F110" s="156"/>
      <c r="G110" s="156"/>
      <c r="H110" s="156">
        <f t="shared" si="33"/>
        <v>0</v>
      </c>
      <c r="I110" s="156">
        <f t="shared" si="34"/>
        <v>0</v>
      </c>
      <c r="J110" s="156">
        <f t="shared" si="35"/>
        <v>0</v>
      </c>
      <c r="K110" s="156">
        <f t="shared" si="36"/>
        <v>0</v>
      </c>
      <c r="L110" s="183"/>
      <c r="M110" s="200"/>
    </row>
    <row r="111" spans="1:13" s="85" customFormat="1" ht="21" customHeight="1" x14ac:dyDescent="0.3">
      <c r="A111" s="152" t="s">
        <v>340</v>
      </c>
      <c r="B111" s="147" t="s">
        <v>308</v>
      </c>
      <c r="C111" s="155"/>
      <c r="D111" s="155" t="s">
        <v>11</v>
      </c>
      <c r="E111" s="156">
        <f t="shared" si="45"/>
        <v>150.97999999999999</v>
      </c>
      <c r="F111" s="156"/>
      <c r="G111" s="156"/>
      <c r="H111" s="156">
        <f t="shared" si="33"/>
        <v>0</v>
      </c>
      <c r="I111" s="156">
        <f t="shared" si="34"/>
        <v>0</v>
      </c>
      <c r="J111" s="156">
        <f t="shared" si="35"/>
        <v>0</v>
      </c>
      <c r="K111" s="156">
        <f t="shared" si="36"/>
        <v>0</v>
      </c>
      <c r="L111" s="183"/>
      <c r="M111" s="200"/>
    </row>
    <row r="112" spans="1:13" s="12" customFormat="1" ht="19.8" customHeight="1" outlineLevel="1" x14ac:dyDescent="0.3">
      <c r="A112" s="119">
        <v>6</v>
      </c>
      <c r="B112" s="120" t="s">
        <v>320</v>
      </c>
      <c r="C112" s="121"/>
      <c r="D112" s="121" t="s">
        <v>11</v>
      </c>
      <c r="E112" s="87">
        <f>65.77+19.14+2.18+23.71</f>
        <v>110.80000000000001</v>
      </c>
      <c r="F112" s="87">
        <f>I112/E112</f>
        <v>0</v>
      </c>
      <c r="G112" s="122">
        <f>J112/E112</f>
        <v>0</v>
      </c>
      <c r="H112" s="122">
        <f>G112+F112</f>
        <v>0</v>
      </c>
      <c r="I112" s="87">
        <f>SUM(I113:I119)</f>
        <v>0</v>
      </c>
      <c r="J112" s="87">
        <f t="shared" ref="J112:K112" si="46">SUM(J113:J119)</f>
        <v>0</v>
      </c>
      <c r="K112" s="87">
        <f t="shared" si="46"/>
        <v>0</v>
      </c>
      <c r="L112" s="180"/>
      <c r="M112" s="200"/>
    </row>
    <row r="113" spans="1:13" s="85" customFormat="1" ht="18.600000000000001" customHeight="1" x14ac:dyDescent="0.3">
      <c r="A113" s="152" t="s">
        <v>130</v>
      </c>
      <c r="B113" s="147" t="s">
        <v>412</v>
      </c>
      <c r="C113" s="155" t="s">
        <v>18</v>
      </c>
      <c r="D113" s="155" t="s">
        <v>11</v>
      </c>
      <c r="E113" s="156">
        <f>E112</f>
        <v>110.80000000000001</v>
      </c>
      <c r="F113" s="156"/>
      <c r="G113" s="156"/>
      <c r="H113" s="126">
        <f t="shared" si="33"/>
        <v>0</v>
      </c>
      <c r="I113" s="83">
        <f t="shared" si="34"/>
        <v>0</v>
      </c>
      <c r="J113" s="83">
        <f t="shared" si="35"/>
        <v>0</v>
      </c>
      <c r="K113" s="83">
        <f t="shared" si="36"/>
        <v>0</v>
      </c>
      <c r="L113" s="184"/>
      <c r="M113" s="200"/>
    </row>
    <row r="114" spans="1:13" s="85" customFormat="1" ht="18.600000000000001" customHeight="1" x14ac:dyDescent="0.3">
      <c r="A114" s="152" t="s">
        <v>88</v>
      </c>
      <c r="B114" s="147" t="s">
        <v>406</v>
      </c>
      <c r="C114" s="155" t="s">
        <v>323</v>
      </c>
      <c r="D114" s="155" t="s">
        <v>11</v>
      </c>
      <c r="E114" s="156">
        <f t="shared" ref="E114:E119" si="47">E113</f>
        <v>110.80000000000001</v>
      </c>
      <c r="F114" s="156"/>
      <c r="G114" s="156"/>
      <c r="H114" s="156">
        <f t="shared" si="33"/>
        <v>0</v>
      </c>
      <c r="I114" s="156">
        <f t="shared" si="34"/>
        <v>0</v>
      </c>
      <c r="J114" s="156">
        <f t="shared" si="35"/>
        <v>0</v>
      </c>
      <c r="K114" s="156">
        <f t="shared" si="36"/>
        <v>0</v>
      </c>
      <c r="L114" s="183"/>
      <c r="M114" s="200"/>
    </row>
    <row r="115" spans="1:13" s="86" customFormat="1" ht="18.600000000000001" customHeight="1" x14ac:dyDescent="0.3">
      <c r="A115" s="152" t="s">
        <v>89</v>
      </c>
      <c r="B115" s="147" t="s">
        <v>407</v>
      </c>
      <c r="C115" s="155"/>
      <c r="D115" s="155" t="s">
        <v>11</v>
      </c>
      <c r="E115" s="156">
        <f t="shared" si="47"/>
        <v>110.80000000000001</v>
      </c>
      <c r="F115" s="156"/>
      <c r="G115" s="156"/>
      <c r="H115" s="156">
        <f t="shared" si="33"/>
        <v>0</v>
      </c>
      <c r="I115" s="156">
        <f t="shared" si="34"/>
        <v>0</v>
      </c>
      <c r="J115" s="156">
        <f t="shared" si="35"/>
        <v>0</v>
      </c>
      <c r="K115" s="156">
        <f t="shared" si="36"/>
        <v>0</v>
      </c>
      <c r="L115" s="185"/>
      <c r="M115" s="200"/>
    </row>
    <row r="116" spans="1:13" s="86" customFormat="1" ht="18.600000000000001" customHeight="1" x14ac:dyDescent="0.3">
      <c r="A116" s="152" t="s">
        <v>271</v>
      </c>
      <c r="B116" s="147" t="s">
        <v>408</v>
      </c>
      <c r="C116" s="155"/>
      <c r="D116" s="155" t="s">
        <v>11</v>
      </c>
      <c r="E116" s="156">
        <f t="shared" si="47"/>
        <v>110.80000000000001</v>
      </c>
      <c r="F116" s="156"/>
      <c r="G116" s="156"/>
      <c r="H116" s="156">
        <f t="shared" si="33"/>
        <v>0</v>
      </c>
      <c r="I116" s="156">
        <f t="shared" si="34"/>
        <v>0</v>
      </c>
      <c r="J116" s="156">
        <f t="shared" si="35"/>
        <v>0</v>
      </c>
      <c r="K116" s="156">
        <f t="shared" si="36"/>
        <v>0</v>
      </c>
      <c r="L116" s="185"/>
      <c r="M116" s="200"/>
    </row>
    <row r="117" spans="1:13" s="86" customFormat="1" ht="18.600000000000001" customHeight="1" x14ac:dyDescent="0.3">
      <c r="A117" s="152" t="s">
        <v>272</v>
      </c>
      <c r="B117" s="147" t="s">
        <v>409</v>
      </c>
      <c r="C117" s="155"/>
      <c r="D117" s="155" t="s">
        <v>11</v>
      </c>
      <c r="E117" s="156">
        <f t="shared" si="47"/>
        <v>110.80000000000001</v>
      </c>
      <c r="F117" s="156"/>
      <c r="G117" s="156"/>
      <c r="H117" s="156">
        <f t="shared" si="33"/>
        <v>0</v>
      </c>
      <c r="I117" s="156">
        <f t="shared" si="34"/>
        <v>0</v>
      </c>
      <c r="J117" s="156">
        <f t="shared" si="35"/>
        <v>0</v>
      </c>
      <c r="K117" s="156">
        <f t="shared" si="36"/>
        <v>0</v>
      </c>
      <c r="L117" s="185"/>
      <c r="M117" s="200"/>
    </row>
    <row r="118" spans="1:13" s="86" customFormat="1" ht="18.600000000000001" customHeight="1" x14ac:dyDescent="0.3">
      <c r="A118" s="152" t="s">
        <v>273</v>
      </c>
      <c r="B118" s="147" t="s">
        <v>410</v>
      </c>
      <c r="C118" s="155"/>
      <c r="D118" s="155" t="s">
        <v>11</v>
      </c>
      <c r="E118" s="156">
        <f t="shared" si="47"/>
        <v>110.80000000000001</v>
      </c>
      <c r="F118" s="156"/>
      <c r="G118" s="156"/>
      <c r="H118" s="156">
        <f t="shared" si="33"/>
        <v>0</v>
      </c>
      <c r="I118" s="156">
        <f t="shared" si="34"/>
        <v>0</v>
      </c>
      <c r="J118" s="156">
        <f t="shared" si="35"/>
        <v>0</v>
      </c>
      <c r="K118" s="156">
        <f t="shared" si="36"/>
        <v>0</v>
      </c>
      <c r="L118" s="185"/>
      <c r="M118" s="200"/>
    </row>
    <row r="119" spans="1:13" s="86" customFormat="1" ht="18.600000000000001" customHeight="1" x14ac:dyDescent="0.3">
      <c r="A119" s="152" t="s">
        <v>341</v>
      </c>
      <c r="B119" s="147" t="s">
        <v>411</v>
      </c>
      <c r="C119" s="155"/>
      <c r="D119" s="155" t="s">
        <v>11</v>
      </c>
      <c r="E119" s="156">
        <f t="shared" si="47"/>
        <v>110.80000000000001</v>
      </c>
      <c r="F119" s="156"/>
      <c r="G119" s="156"/>
      <c r="H119" s="156">
        <f t="shared" si="33"/>
        <v>0</v>
      </c>
      <c r="I119" s="156">
        <f t="shared" si="34"/>
        <v>0</v>
      </c>
      <c r="J119" s="156">
        <f t="shared" si="35"/>
        <v>0</v>
      </c>
      <c r="K119" s="156">
        <f t="shared" si="36"/>
        <v>0</v>
      </c>
      <c r="L119" s="185"/>
      <c r="M119" s="200"/>
    </row>
    <row r="120" spans="1:13" s="12" customFormat="1" ht="19.8" customHeight="1" outlineLevel="1" x14ac:dyDescent="0.3">
      <c r="A120" s="119">
        <v>7</v>
      </c>
      <c r="B120" s="120" t="s">
        <v>97</v>
      </c>
      <c r="C120" s="121"/>
      <c r="D120" s="121" t="s">
        <v>11</v>
      </c>
      <c r="E120" s="87">
        <f>51.37+4.48+129.64</f>
        <v>185.48999999999998</v>
      </c>
      <c r="F120" s="87">
        <f>I120/E120</f>
        <v>0</v>
      </c>
      <c r="G120" s="122">
        <f>J120/E120</f>
        <v>0</v>
      </c>
      <c r="H120" s="122">
        <f>G120+F120</f>
        <v>0</v>
      </c>
      <c r="I120" s="87">
        <f>SUM(I121:I122)</f>
        <v>0</v>
      </c>
      <c r="J120" s="87">
        <f t="shared" ref="J120:K120" si="48">SUM(J121:J122)</f>
        <v>0</v>
      </c>
      <c r="K120" s="87">
        <f t="shared" si="48"/>
        <v>0</v>
      </c>
      <c r="L120" s="180"/>
      <c r="M120" s="200"/>
    </row>
    <row r="121" spans="1:13" s="159" customFormat="1" ht="21" customHeight="1" x14ac:dyDescent="0.3">
      <c r="A121" s="152" t="s">
        <v>133</v>
      </c>
      <c r="B121" s="147" t="s">
        <v>403</v>
      </c>
      <c r="C121" s="155" t="s">
        <v>321</v>
      </c>
      <c r="D121" s="155" t="s">
        <v>11</v>
      </c>
      <c r="E121" s="156">
        <f>E120</f>
        <v>185.48999999999998</v>
      </c>
      <c r="F121" s="156"/>
      <c r="G121" s="156"/>
      <c r="H121" s="126">
        <f t="shared" si="33"/>
        <v>0</v>
      </c>
      <c r="I121" s="83">
        <f t="shared" si="34"/>
        <v>0</v>
      </c>
      <c r="J121" s="83">
        <f t="shared" si="35"/>
        <v>0</v>
      </c>
      <c r="K121" s="83">
        <f t="shared" si="36"/>
        <v>0</v>
      </c>
      <c r="L121" s="184"/>
      <c r="M121" s="200"/>
    </row>
    <row r="122" spans="1:13" s="159" customFormat="1" ht="21" customHeight="1" x14ac:dyDescent="0.3">
      <c r="A122" s="152" t="s">
        <v>136</v>
      </c>
      <c r="B122" s="147" t="s">
        <v>322</v>
      </c>
      <c r="C122" s="155"/>
      <c r="D122" s="155" t="s">
        <v>11</v>
      </c>
      <c r="E122" s="156">
        <f>E121</f>
        <v>185.48999999999998</v>
      </c>
      <c r="F122" s="156"/>
      <c r="G122" s="156"/>
      <c r="H122" s="156">
        <f t="shared" si="33"/>
        <v>0</v>
      </c>
      <c r="I122" s="156">
        <f t="shared" si="34"/>
        <v>0</v>
      </c>
      <c r="J122" s="156">
        <f t="shared" si="35"/>
        <v>0</v>
      </c>
      <c r="K122" s="156">
        <f t="shared" si="36"/>
        <v>0</v>
      </c>
      <c r="L122" s="183"/>
      <c r="M122" s="200"/>
    </row>
    <row r="123" spans="1:13" s="11" customFormat="1" ht="36" customHeight="1" x14ac:dyDescent="0.3">
      <c r="A123" s="115" t="s">
        <v>98</v>
      </c>
      <c r="B123" s="116" t="s">
        <v>99</v>
      </c>
      <c r="C123" s="115"/>
      <c r="D123" s="115" t="s">
        <v>79</v>
      </c>
      <c r="E123" s="117">
        <f>E124+E127+E129+E133+E138+E140+E142+E146+E148+E150+E159</f>
        <v>2722</v>
      </c>
      <c r="F123" s="117">
        <f>I123/E123</f>
        <v>0</v>
      </c>
      <c r="G123" s="117">
        <f>J123/E123</f>
        <v>0</v>
      </c>
      <c r="H123" s="117">
        <f>F123+G123</f>
        <v>0</v>
      </c>
      <c r="I123" s="118">
        <f>I124+I127+I129+I133+I138+I140+I142+I146+I148+I150+I159</f>
        <v>0</v>
      </c>
      <c r="J123" s="118">
        <f t="shared" ref="J123:K123" si="49">J124+J127+J129+J133+J138+J140+J142+J146+J148+J150+J159</f>
        <v>0</v>
      </c>
      <c r="K123" s="118">
        <f t="shared" si="49"/>
        <v>0</v>
      </c>
      <c r="L123" s="179"/>
      <c r="M123" s="200"/>
    </row>
    <row r="124" spans="1:13" s="169" customFormat="1" ht="19.8" customHeight="1" outlineLevel="1" x14ac:dyDescent="0.3">
      <c r="A124" s="119">
        <v>1</v>
      </c>
      <c r="B124" s="120" t="s">
        <v>100</v>
      </c>
      <c r="C124" s="121"/>
      <c r="D124" s="121" t="s">
        <v>101</v>
      </c>
      <c r="E124" s="87">
        <f>E125+E126</f>
        <v>16</v>
      </c>
      <c r="F124" s="87">
        <f>I124/E124</f>
        <v>0</v>
      </c>
      <c r="G124" s="122">
        <f>J124/E124</f>
        <v>0</v>
      </c>
      <c r="H124" s="122">
        <f>G124+F124</f>
        <v>0</v>
      </c>
      <c r="I124" s="87">
        <f>SUM(I125:I126)</f>
        <v>0</v>
      </c>
      <c r="J124" s="87">
        <f t="shared" ref="J124:K124" si="50">SUM(J125:J126)</f>
        <v>0</v>
      </c>
      <c r="K124" s="87">
        <f t="shared" si="50"/>
        <v>0</v>
      </c>
      <c r="L124" s="180"/>
      <c r="M124" s="200"/>
    </row>
    <row r="125" spans="1:13" s="10" customFormat="1" ht="24.6" outlineLevel="1" x14ac:dyDescent="0.3">
      <c r="A125" s="127" t="s">
        <v>76</v>
      </c>
      <c r="B125" s="123" t="s">
        <v>102</v>
      </c>
      <c r="C125" s="114"/>
      <c r="D125" s="114" t="s">
        <v>101</v>
      </c>
      <c r="E125" s="83">
        <v>3</v>
      </c>
      <c r="F125" s="124"/>
      <c r="G125" s="125"/>
      <c r="H125" s="126">
        <f t="shared" si="33"/>
        <v>0</v>
      </c>
      <c r="I125" s="83">
        <f t="shared" si="34"/>
        <v>0</v>
      </c>
      <c r="J125" s="83">
        <f t="shared" si="35"/>
        <v>0</v>
      </c>
      <c r="K125" s="83">
        <f t="shared" si="36"/>
        <v>0</v>
      </c>
      <c r="L125" s="182" t="s">
        <v>103</v>
      </c>
      <c r="M125" s="200"/>
    </row>
    <row r="126" spans="1:13" s="10" customFormat="1" ht="17.399999999999999" outlineLevel="1" x14ac:dyDescent="0.3">
      <c r="A126" s="127" t="s">
        <v>78</v>
      </c>
      <c r="B126" s="123" t="s">
        <v>104</v>
      </c>
      <c r="C126" s="114"/>
      <c r="D126" s="114" t="s">
        <v>101</v>
      </c>
      <c r="E126" s="83">
        <v>13</v>
      </c>
      <c r="F126" s="124"/>
      <c r="G126" s="125"/>
      <c r="H126" s="126">
        <f t="shared" si="33"/>
        <v>0</v>
      </c>
      <c r="I126" s="83">
        <f t="shared" si="34"/>
        <v>0</v>
      </c>
      <c r="J126" s="83">
        <f t="shared" si="35"/>
        <v>0</v>
      </c>
      <c r="K126" s="83">
        <f t="shared" si="36"/>
        <v>0</v>
      </c>
      <c r="L126" s="182" t="s">
        <v>105</v>
      </c>
      <c r="M126" s="200"/>
    </row>
    <row r="127" spans="1:13" s="169" customFormat="1" ht="19.8" customHeight="1" outlineLevel="1" x14ac:dyDescent="0.3">
      <c r="A127" s="119">
        <v>2</v>
      </c>
      <c r="B127" s="120" t="s">
        <v>106</v>
      </c>
      <c r="C127" s="121"/>
      <c r="D127" s="121" t="s">
        <v>101</v>
      </c>
      <c r="E127" s="87">
        <f>E128</f>
        <v>4</v>
      </c>
      <c r="F127" s="87">
        <f>I127/E127</f>
        <v>0</v>
      </c>
      <c r="G127" s="122">
        <f>J127/E127</f>
        <v>0</v>
      </c>
      <c r="H127" s="122">
        <f>G127+F127</f>
        <v>0</v>
      </c>
      <c r="I127" s="87">
        <f>I128</f>
        <v>0</v>
      </c>
      <c r="J127" s="87">
        <f>J128</f>
        <v>0</v>
      </c>
      <c r="K127" s="87">
        <f t="shared" ref="K127" si="51">K128</f>
        <v>0</v>
      </c>
      <c r="L127" s="180"/>
      <c r="M127" s="200"/>
    </row>
    <row r="128" spans="1:13" s="10" customFormat="1" ht="19.2" customHeight="1" outlineLevel="1" x14ac:dyDescent="0.3">
      <c r="A128" s="127" t="s">
        <v>80</v>
      </c>
      <c r="B128" s="123" t="s">
        <v>107</v>
      </c>
      <c r="C128" s="114"/>
      <c r="D128" s="114" t="s">
        <v>101</v>
      </c>
      <c r="E128" s="83">
        <v>4</v>
      </c>
      <c r="F128" s="124"/>
      <c r="G128" s="125"/>
      <c r="H128" s="126">
        <f t="shared" si="33"/>
        <v>0</v>
      </c>
      <c r="I128" s="83">
        <f t="shared" si="34"/>
        <v>0</v>
      </c>
      <c r="J128" s="83">
        <f t="shared" si="35"/>
        <v>0</v>
      </c>
      <c r="K128" s="83">
        <f t="shared" si="36"/>
        <v>0</v>
      </c>
      <c r="L128" s="182" t="s">
        <v>108</v>
      </c>
      <c r="M128" s="200"/>
    </row>
    <row r="129" spans="1:13" s="169" customFormat="1" ht="19.8" customHeight="1" outlineLevel="1" x14ac:dyDescent="0.3">
      <c r="A129" s="119">
        <v>3</v>
      </c>
      <c r="B129" s="120" t="s">
        <v>109</v>
      </c>
      <c r="C129" s="121"/>
      <c r="D129" s="121" t="s">
        <v>101</v>
      </c>
      <c r="E129" s="87">
        <f>E130+E131+E132</f>
        <v>1166</v>
      </c>
      <c r="F129" s="87">
        <f>I129/E129</f>
        <v>0</v>
      </c>
      <c r="G129" s="122">
        <f>J129/E129</f>
        <v>0</v>
      </c>
      <c r="H129" s="122">
        <f>G129+F129</f>
        <v>0</v>
      </c>
      <c r="I129" s="87">
        <f>SUM(I130:I132)</f>
        <v>0</v>
      </c>
      <c r="J129" s="87">
        <f>SUM(J130:J132)</f>
        <v>0</v>
      </c>
      <c r="K129" s="87">
        <f t="shared" ref="K129" si="52">SUM(K130:K132)</f>
        <v>0</v>
      </c>
      <c r="L129" s="180"/>
      <c r="M129" s="200"/>
    </row>
    <row r="130" spans="1:13" s="10" customFormat="1" ht="15.6" customHeight="1" outlineLevel="1" x14ac:dyDescent="0.3">
      <c r="A130" s="127" t="s">
        <v>110</v>
      </c>
      <c r="B130" s="123" t="s">
        <v>111</v>
      </c>
      <c r="C130" s="114"/>
      <c r="D130" s="114" t="s">
        <v>101</v>
      </c>
      <c r="E130" s="83">
        <v>343</v>
      </c>
      <c r="F130" s="124"/>
      <c r="G130" s="125"/>
      <c r="H130" s="126">
        <f t="shared" si="33"/>
        <v>0</v>
      </c>
      <c r="I130" s="83">
        <f t="shared" si="34"/>
        <v>0</v>
      </c>
      <c r="J130" s="83">
        <f t="shared" si="35"/>
        <v>0</v>
      </c>
      <c r="K130" s="83">
        <f t="shared" si="36"/>
        <v>0</v>
      </c>
      <c r="L130" s="182" t="s">
        <v>112</v>
      </c>
      <c r="M130" s="200"/>
    </row>
    <row r="131" spans="1:13" s="10" customFormat="1" ht="15.6" customHeight="1" outlineLevel="1" x14ac:dyDescent="0.3">
      <c r="A131" s="127" t="s">
        <v>113</v>
      </c>
      <c r="B131" s="123" t="s">
        <v>114</v>
      </c>
      <c r="C131" s="114"/>
      <c r="D131" s="114" t="s">
        <v>101</v>
      </c>
      <c r="E131" s="83">
        <v>221</v>
      </c>
      <c r="F131" s="124"/>
      <c r="G131" s="125"/>
      <c r="H131" s="126">
        <f t="shared" si="33"/>
        <v>0</v>
      </c>
      <c r="I131" s="83">
        <f t="shared" si="34"/>
        <v>0</v>
      </c>
      <c r="J131" s="83">
        <f t="shared" si="35"/>
        <v>0</v>
      </c>
      <c r="K131" s="83">
        <f t="shared" si="36"/>
        <v>0</v>
      </c>
      <c r="L131" s="182" t="s">
        <v>112</v>
      </c>
      <c r="M131" s="200"/>
    </row>
    <row r="132" spans="1:13" s="10" customFormat="1" ht="15.6" customHeight="1" outlineLevel="1" x14ac:dyDescent="0.3">
      <c r="A132" s="127" t="s">
        <v>115</v>
      </c>
      <c r="B132" s="123" t="s">
        <v>116</v>
      </c>
      <c r="C132" s="114"/>
      <c r="D132" s="114" t="s">
        <v>101</v>
      </c>
      <c r="E132" s="83">
        <v>602</v>
      </c>
      <c r="F132" s="124"/>
      <c r="G132" s="125"/>
      <c r="H132" s="126">
        <f t="shared" si="33"/>
        <v>0</v>
      </c>
      <c r="I132" s="83">
        <f t="shared" si="34"/>
        <v>0</v>
      </c>
      <c r="J132" s="83">
        <f t="shared" si="35"/>
        <v>0</v>
      </c>
      <c r="K132" s="83">
        <f t="shared" si="36"/>
        <v>0</v>
      </c>
      <c r="L132" s="182" t="s">
        <v>112</v>
      </c>
      <c r="M132" s="200"/>
    </row>
    <row r="133" spans="1:13" s="170" customFormat="1" ht="19.8" customHeight="1" outlineLevel="1" x14ac:dyDescent="0.3">
      <c r="A133" s="119">
        <v>4</v>
      </c>
      <c r="B133" s="120" t="s">
        <v>117</v>
      </c>
      <c r="C133" s="121"/>
      <c r="D133" s="121" t="s">
        <v>101</v>
      </c>
      <c r="E133" s="87">
        <f>E134+E135+E136+E137</f>
        <v>365</v>
      </c>
      <c r="F133" s="87">
        <f>I133/E133</f>
        <v>0</v>
      </c>
      <c r="G133" s="122">
        <f>J133/E133</f>
        <v>0</v>
      </c>
      <c r="H133" s="122">
        <f>G133+F133</f>
        <v>0</v>
      </c>
      <c r="I133" s="87">
        <f>I134+I135+I136+I137</f>
        <v>0</v>
      </c>
      <c r="J133" s="87">
        <f>J134+J135+J136+J137</f>
        <v>0</v>
      </c>
      <c r="K133" s="87">
        <f t="shared" ref="K133" si="53">K134+K135+K136+K137</f>
        <v>0</v>
      </c>
      <c r="L133" s="180"/>
      <c r="M133" s="200"/>
    </row>
    <row r="134" spans="1:13" s="10" customFormat="1" ht="17.399999999999999" customHeight="1" outlineLevel="1" x14ac:dyDescent="0.3">
      <c r="A134" s="127" t="s">
        <v>85</v>
      </c>
      <c r="B134" s="123" t="s">
        <v>118</v>
      </c>
      <c r="C134" s="114"/>
      <c r="D134" s="114" t="s">
        <v>101</v>
      </c>
      <c r="E134" s="83">
        <v>28</v>
      </c>
      <c r="F134" s="124"/>
      <c r="G134" s="125"/>
      <c r="H134" s="126">
        <f t="shared" si="33"/>
        <v>0</v>
      </c>
      <c r="I134" s="83">
        <f t="shared" si="34"/>
        <v>0</v>
      </c>
      <c r="J134" s="83">
        <f t="shared" si="35"/>
        <v>0</v>
      </c>
      <c r="K134" s="83">
        <f t="shared" si="36"/>
        <v>0</v>
      </c>
      <c r="L134" s="182" t="s">
        <v>119</v>
      </c>
      <c r="M134" s="200"/>
    </row>
    <row r="135" spans="1:13" s="10" customFormat="1" ht="17.399999999999999" customHeight="1" outlineLevel="1" x14ac:dyDescent="0.3">
      <c r="A135" s="127" t="s">
        <v>120</v>
      </c>
      <c r="B135" s="123" t="s">
        <v>121</v>
      </c>
      <c r="C135" s="114"/>
      <c r="D135" s="114" t="s">
        <v>101</v>
      </c>
      <c r="E135" s="83">
        <v>79</v>
      </c>
      <c r="F135" s="124"/>
      <c r="G135" s="125"/>
      <c r="H135" s="126">
        <f t="shared" si="33"/>
        <v>0</v>
      </c>
      <c r="I135" s="83">
        <f t="shared" si="34"/>
        <v>0</v>
      </c>
      <c r="J135" s="83">
        <f t="shared" si="35"/>
        <v>0</v>
      </c>
      <c r="K135" s="83">
        <f t="shared" si="36"/>
        <v>0</v>
      </c>
      <c r="L135" s="182" t="s">
        <v>119</v>
      </c>
      <c r="M135" s="200"/>
    </row>
    <row r="136" spans="1:13" s="10" customFormat="1" ht="17.399999999999999" customHeight="1" outlineLevel="1" x14ac:dyDescent="0.3">
      <c r="A136" s="127" t="s">
        <v>122</v>
      </c>
      <c r="B136" s="123" t="s">
        <v>123</v>
      </c>
      <c r="C136" s="114"/>
      <c r="D136" s="114" t="s">
        <v>101</v>
      </c>
      <c r="E136" s="83">
        <v>31</v>
      </c>
      <c r="F136" s="124"/>
      <c r="G136" s="125"/>
      <c r="H136" s="126">
        <f t="shared" si="33"/>
        <v>0</v>
      </c>
      <c r="I136" s="83">
        <f t="shared" si="34"/>
        <v>0</v>
      </c>
      <c r="J136" s="83">
        <f t="shared" si="35"/>
        <v>0</v>
      </c>
      <c r="K136" s="83">
        <f t="shared" si="36"/>
        <v>0</v>
      </c>
      <c r="L136" s="182" t="s">
        <v>124</v>
      </c>
      <c r="M136" s="200"/>
    </row>
    <row r="137" spans="1:13" s="10" customFormat="1" ht="17.399999999999999" customHeight="1" outlineLevel="1" x14ac:dyDescent="0.3">
      <c r="A137" s="127" t="s">
        <v>125</v>
      </c>
      <c r="B137" s="123" t="s">
        <v>126</v>
      </c>
      <c r="C137" s="114"/>
      <c r="D137" s="114" t="s">
        <v>101</v>
      </c>
      <c r="E137" s="83">
        <v>227</v>
      </c>
      <c r="F137" s="124"/>
      <c r="G137" s="125"/>
      <c r="H137" s="126">
        <f t="shared" si="33"/>
        <v>0</v>
      </c>
      <c r="I137" s="83">
        <f t="shared" si="34"/>
        <v>0</v>
      </c>
      <c r="J137" s="83">
        <f t="shared" si="35"/>
        <v>0</v>
      </c>
      <c r="K137" s="83">
        <f t="shared" si="36"/>
        <v>0</v>
      </c>
      <c r="L137" s="182" t="s">
        <v>112</v>
      </c>
      <c r="M137" s="200"/>
    </row>
    <row r="138" spans="1:13" s="170" customFormat="1" ht="19.8" customHeight="1" outlineLevel="1" x14ac:dyDescent="0.3">
      <c r="A138" s="119">
        <v>5</v>
      </c>
      <c r="B138" s="120" t="s">
        <v>127</v>
      </c>
      <c r="C138" s="121"/>
      <c r="D138" s="121" t="s">
        <v>101</v>
      </c>
      <c r="E138" s="87">
        <f>E139</f>
        <v>2</v>
      </c>
      <c r="F138" s="87">
        <f>I138/E138</f>
        <v>0</v>
      </c>
      <c r="G138" s="122">
        <f>J138/E138</f>
        <v>0</v>
      </c>
      <c r="H138" s="122">
        <f>G138+F138</f>
        <v>0</v>
      </c>
      <c r="I138" s="87">
        <f>I139</f>
        <v>0</v>
      </c>
      <c r="J138" s="87">
        <f t="shared" ref="J138:K138" si="54">J139</f>
        <v>0</v>
      </c>
      <c r="K138" s="87">
        <f t="shared" si="54"/>
        <v>0</v>
      </c>
      <c r="L138" s="180"/>
      <c r="M138" s="200"/>
    </row>
    <row r="139" spans="1:13" s="10" customFormat="1" ht="24.6" outlineLevel="1" x14ac:dyDescent="0.3">
      <c r="A139" s="127" t="s">
        <v>86</v>
      </c>
      <c r="B139" s="123" t="s">
        <v>128</v>
      </c>
      <c r="C139" s="114"/>
      <c r="D139" s="114" t="s">
        <v>101</v>
      </c>
      <c r="E139" s="83">
        <v>2</v>
      </c>
      <c r="F139" s="124"/>
      <c r="G139" s="125"/>
      <c r="H139" s="126">
        <f t="shared" si="33"/>
        <v>0</v>
      </c>
      <c r="I139" s="83">
        <f t="shared" si="34"/>
        <v>0</v>
      </c>
      <c r="J139" s="83">
        <f t="shared" si="35"/>
        <v>0</v>
      </c>
      <c r="K139" s="83">
        <f t="shared" si="36"/>
        <v>0</v>
      </c>
      <c r="L139" s="182" t="s">
        <v>103</v>
      </c>
      <c r="M139" s="200"/>
    </row>
    <row r="140" spans="1:13" s="170" customFormat="1" ht="19.8" customHeight="1" outlineLevel="1" x14ac:dyDescent="0.3">
      <c r="A140" s="119">
        <v>6</v>
      </c>
      <c r="B140" s="120" t="s">
        <v>129</v>
      </c>
      <c r="C140" s="121"/>
      <c r="D140" s="121" t="s">
        <v>101</v>
      </c>
      <c r="E140" s="87">
        <f>E141</f>
        <v>150</v>
      </c>
      <c r="F140" s="87">
        <f>I140/E140</f>
        <v>0</v>
      </c>
      <c r="G140" s="122">
        <f>J140/E140</f>
        <v>0</v>
      </c>
      <c r="H140" s="122">
        <f>G140+F140</f>
        <v>0</v>
      </c>
      <c r="I140" s="87">
        <f>I141</f>
        <v>0</v>
      </c>
      <c r="J140" s="87">
        <f t="shared" ref="J140:K140" si="55">J141</f>
        <v>0</v>
      </c>
      <c r="K140" s="87">
        <f t="shared" si="55"/>
        <v>0</v>
      </c>
      <c r="L140" s="180"/>
      <c r="M140" s="200"/>
    </row>
    <row r="141" spans="1:13" s="10" customFormat="1" ht="19.2" customHeight="1" outlineLevel="1" x14ac:dyDescent="0.3">
      <c r="A141" s="127" t="s">
        <v>130</v>
      </c>
      <c r="B141" s="123" t="s">
        <v>131</v>
      </c>
      <c r="C141" s="114"/>
      <c r="D141" s="114" t="s">
        <v>101</v>
      </c>
      <c r="E141" s="83">
        <v>150</v>
      </c>
      <c r="F141" s="124"/>
      <c r="G141" s="125"/>
      <c r="H141" s="126">
        <f t="shared" si="33"/>
        <v>0</v>
      </c>
      <c r="I141" s="83">
        <f t="shared" si="34"/>
        <v>0</v>
      </c>
      <c r="J141" s="83">
        <f t="shared" si="35"/>
        <v>0</v>
      </c>
      <c r="K141" s="83">
        <f t="shared" si="36"/>
        <v>0</v>
      </c>
      <c r="L141" s="182" t="s">
        <v>112</v>
      </c>
      <c r="M141" s="200"/>
    </row>
    <row r="142" spans="1:13" s="170" customFormat="1" ht="19.8" customHeight="1" outlineLevel="1" x14ac:dyDescent="0.3">
      <c r="A142" s="119">
        <v>7</v>
      </c>
      <c r="B142" s="120" t="s">
        <v>132</v>
      </c>
      <c r="C142" s="121"/>
      <c r="D142" s="121" t="s">
        <v>101</v>
      </c>
      <c r="E142" s="87">
        <f>E143+E144+E145</f>
        <v>435</v>
      </c>
      <c r="F142" s="87">
        <f>I142/E142</f>
        <v>0</v>
      </c>
      <c r="G142" s="122">
        <f>J142/E142</f>
        <v>0</v>
      </c>
      <c r="H142" s="122">
        <f>G142+F142</f>
        <v>0</v>
      </c>
      <c r="I142" s="87">
        <f>I143+I144+I145</f>
        <v>0</v>
      </c>
      <c r="J142" s="87">
        <f>J143+J144+J145</f>
        <v>0</v>
      </c>
      <c r="K142" s="87">
        <f t="shared" ref="K142" si="56">K143+K144+K145</f>
        <v>0</v>
      </c>
      <c r="L142" s="180"/>
      <c r="M142" s="200"/>
    </row>
    <row r="143" spans="1:13" s="10" customFormat="1" ht="24" customHeight="1" outlineLevel="1" x14ac:dyDescent="0.3">
      <c r="A143" s="127" t="s">
        <v>133</v>
      </c>
      <c r="B143" s="123" t="s">
        <v>134</v>
      </c>
      <c r="C143" s="114"/>
      <c r="D143" s="114" t="s">
        <v>101</v>
      </c>
      <c r="E143" s="83">
        <v>4</v>
      </c>
      <c r="F143" s="124"/>
      <c r="G143" s="125"/>
      <c r="H143" s="126">
        <f t="shared" si="33"/>
        <v>0</v>
      </c>
      <c r="I143" s="83">
        <f t="shared" si="34"/>
        <v>0</v>
      </c>
      <c r="J143" s="83">
        <f t="shared" si="35"/>
        <v>0</v>
      </c>
      <c r="K143" s="83">
        <f t="shared" si="36"/>
        <v>0</v>
      </c>
      <c r="L143" s="182" t="s">
        <v>135</v>
      </c>
      <c r="M143" s="200"/>
    </row>
    <row r="144" spans="1:13" s="10" customFormat="1" ht="24" customHeight="1" outlineLevel="1" x14ac:dyDescent="0.3">
      <c r="A144" s="127" t="s">
        <v>136</v>
      </c>
      <c r="B144" s="123" t="s">
        <v>137</v>
      </c>
      <c r="C144" s="114"/>
      <c r="D144" s="114" t="s">
        <v>101</v>
      </c>
      <c r="E144" s="83">
        <v>236</v>
      </c>
      <c r="F144" s="124"/>
      <c r="G144" s="125"/>
      <c r="H144" s="126">
        <f t="shared" ref="H144:H207" si="57">F144+G144</f>
        <v>0</v>
      </c>
      <c r="I144" s="83">
        <f t="shared" ref="I144:I207" si="58">E144*F144</f>
        <v>0</v>
      </c>
      <c r="J144" s="83">
        <f t="shared" ref="J144:J207" si="59">E144*G144</f>
        <v>0</v>
      </c>
      <c r="K144" s="83">
        <f t="shared" ref="K144:K207" si="60">I144+J144</f>
        <v>0</v>
      </c>
      <c r="L144" s="182" t="s">
        <v>124</v>
      </c>
      <c r="M144" s="200"/>
    </row>
    <row r="145" spans="1:13" s="10" customFormat="1" ht="24" customHeight="1" outlineLevel="1" x14ac:dyDescent="0.3">
      <c r="A145" s="127" t="s">
        <v>138</v>
      </c>
      <c r="B145" s="123" t="s">
        <v>139</v>
      </c>
      <c r="C145" s="114"/>
      <c r="D145" s="114" t="s">
        <v>101</v>
      </c>
      <c r="E145" s="83">
        <v>195</v>
      </c>
      <c r="F145" s="124"/>
      <c r="G145" s="125"/>
      <c r="H145" s="126">
        <f t="shared" si="57"/>
        <v>0</v>
      </c>
      <c r="I145" s="83">
        <f t="shared" si="58"/>
        <v>0</v>
      </c>
      <c r="J145" s="83">
        <f t="shared" si="59"/>
        <v>0</v>
      </c>
      <c r="K145" s="83">
        <f t="shared" si="60"/>
        <v>0</v>
      </c>
      <c r="L145" s="182" t="s">
        <v>124</v>
      </c>
      <c r="M145" s="200"/>
    </row>
    <row r="146" spans="1:13" s="170" customFormat="1" ht="19.8" customHeight="1" outlineLevel="1" x14ac:dyDescent="0.3">
      <c r="A146" s="119">
        <v>8</v>
      </c>
      <c r="B146" s="120" t="s">
        <v>140</v>
      </c>
      <c r="C146" s="121"/>
      <c r="D146" s="121" t="s">
        <v>101</v>
      </c>
      <c r="E146" s="87">
        <f>E147</f>
        <v>203</v>
      </c>
      <c r="F146" s="87">
        <f>I146/E146</f>
        <v>0</v>
      </c>
      <c r="G146" s="122">
        <f>J146/E146</f>
        <v>0</v>
      </c>
      <c r="H146" s="122">
        <f>G146+F146</f>
        <v>0</v>
      </c>
      <c r="I146" s="87">
        <f>I147</f>
        <v>0</v>
      </c>
      <c r="J146" s="87">
        <f t="shared" ref="J146:K146" si="61">J147</f>
        <v>0</v>
      </c>
      <c r="K146" s="87">
        <f t="shared" si="61"/>
        <v>0</v>
      </c>
      <c r="L146" s="180"/>
      <c r="M146" s="200"/>
    </row>
    <row r="147" spans="1:13" s="10" customFormat="1" ht="20.399999999999999" customHeight="1" outlineLevel="1" x14ac:dyDescent="0.3">
      <c r="A147" s="127" t="s">
        <v>141</v>
      </c>
      <c r="B147" s="123" t="s">
        <v>142</v>
      </c>
      <c r="C147" s="114"/>
      <c r="D147" s="114" t="s">
        <v>101</v>
      </c>
      <c r="E147" s="83">
        <v>203</v>
      </c>
      <c r="F147" s="124"/>
      <c r="G147" s="125"/>
      <c r="H147" s="126">
        <f t="shared" si="57"/>
        <v>0</v>
      </c>
      <c r="I147" s="83">
        <f t="shared" si="58"/>
        <v>0</v>
      </c>
      <c r="J147" s="83">
        <f t="shared" si="59"/>
        <v>0</v>
      </c>
      <c r="K147" s="83">
        <f t="shared" si="60"/>
        <v>0</v>
      </c>
      <c r="L147" s="182" t="s">
        <v>143</v>
      </c>
      <c r="M147" s="200"/>
    </row>
    <row r="148" spans="1:13" s="170" customFormat="1" ht="19.8" customHeight="1" outlineLevel="1" x14ac:dyDescent="0.3">
      <c r="A148" s="119">
        <v>9</v>
      </c>
      <c r="B148" s="120" t="s">
        <v>144</v>
      </c>
      <c r="C148" s="121"/>
      <c r="D148" s="121" t="s">
        <v>11</v>
      </c>
      <c r="E148" s="87">
        <f>E149</f>
        <v>317</v>
      </c>
      <c r="F148" s="87">
        <f>I148/E148</f>
        <v>0</v>
      </c>
      <c r="G148" s="122">
        <f>J148/E148</f>
        <v>0</v>
      </c>
      <c r="H148" s="122">
        <f>G148+F148</f>
        <v>0</v>
      </c>
      <c r="I148" s="87">
        <f>I149</f>
        <v>0</v>
      </c>
      <c r="J148" s="87">
        <f t="shared" ref="J148:K148" si="62">J149</f>
        <v>0</v>
      </c>
      <c r="K148" s="87">
        <f t="shared" si="62"/>
        <v>0</v>
      </c>
      <c r="L148" s="180"/>
      <c r="M148" s="200"/>
    </row>
    <row r="149" spans="1:13" s="10" customFormat="1" ht="22.2" customHeight="1" outlineLevel="1" x14ac:dyDescent="0.3">
      <c r="A149" s="127" t="s">
        <v>145</v>
      </c>
      <c r="B149" s="123" t="s">
        <v>146</v>
      </c>
      <c r="C149" s="114"/>
      <c r="D149" s="114" t="s">
        <v>11</v>
      </c>
      <c r="E149" s="83">
        <v>317</v>
      </c>
      <c r="F149" s="124"/>
      <c r="G149" s="125"/>
      <c r="H149" s="126">
        <f t="shared" si="57"/>
        <v>0</v>
      </c>
      <c r="I149" s="83">
        <f t="shared" si="58"/>
        <v>0</v>
      </c>
      <c r="J149" s="83">
        <f t="shared" si="59"/>
        <v>0</v>
      </c>
      <c r="K149" s="83">
        <f t="shared" si="60"/>
        <v>0</v>
      </c>
      <c r="L149" s="182"/>
      <c r="M149" s="200"/>
    </row>
    <row r="150" spans="1:13" s="170" customFormat="1" ht="19.8" customHeight="1" outlineLevel="1" x14ac:dyDescent="0.3">
      <c r="A150" s="119">
        <v>10</v>
      </c>
      <c r="B150" s="120" t="s">
        <v>147</v>
      </c>
      <c r="C150" s="121"/>
      <c r="D150" s="121" t="s">
        <v>101</v>
      </c>
      <c r="E150" s="87">
        <f>SUM(E151:E158)</f>
        <v>52</v>
      </c>
      <c r="F150" s="87">
        <f>I150/E150</f>
        <v>0</v>
      </c>
      <c r="G150" s="122">
        <f>J150/E150</f>
        <v>0</v>
      </c>
      <c r="H150" s="122">
        <f>G150+F150</f>
        <v>0</v>
      </c>
      <c r="I150" s="87">
        <f>SUM(I151:I158)</f>
        <v>0</v>
      </c>
      <c r="J150" s="87">
        <f>SUM(J151:J158)</f>
        <v>0</v>
      </c>
      <c r="K150" s="87">
        <f t="shared" ref="K150" si="63">SUM(K151:K158)</f>
        <v>0</v>
      </c>
      <c r="L150" s="180"/>
      <c r="M150" s="200"/>
    </row>
    <row r="151" spans="1:13" s="10" customFormat="1" ht="17.399999999999999" outlineLevel="1" x14ac:dyDescent="0.3">
      <c r="A151" s="127" t="s">
        <v>148</v>
      </c>
      <c r="B151" s="123" t="s">
        <v>149</v>
      </c>
      <c r="C151" s="114"/>
      <c r="D151" s="114" t="s">
        <v>101</v>
      </c>
      <c r="E151" s="83">
        <v>4</v>
      </c>
      <c r="F151" s="124"/>
      <c r="G151" s="125"/>
      <c r="H151" s="126">
        <f t="shared" si="57"/>
        <v>0</v>
      </c>
      <c r="I151" s="83">
        <f t="shared" si="58"/>
        <v>0</v>
      </c>
      <c r="J151" s="83">
        <f t="shared" si="59"/>
        <v>0</v>
      </c>
      <c r="K151" s="83">
        <f t="shared" si="60"/>
        <v>0</v>
      </c>
      <c r="L151" s="182"/>
      <c r="M151" s="200"/>
    </row>
    <row r="152" spans="1:13" s="10" customFormat="1" ht="17.399999999999999" outlineLevel="1" x14ac:dyDescent="0.3">
      <c r="A152" s="127" t="s">
        <v>150</v>
      </c>
      <c r="B152" s="123" t="s">
        <v>151</v>
      </c>
      <c r="C152" s="114"/>
      <c r="D152" s="114" t="s">
        <v>101</v>
      </c>
      <c r="E152" s="83">
        <v>6</v>
      </c>
      <c r="F152" s="124"/>
      <c r="G152" s="125"/>
      <c r="H152" s="126">
        <f t="shared" si="57"/>
        <v>0</v>
      </c>
      <c r="I152" s="83">
        <f t="shared" si="58"/>
        <v>0</v>
      </c>
      <c r="J152" s="83">
        <f t="shared" si="59"/>
        <v>0</v>
      </c>
      <c r="K152" s="83">
        <f t="shared" si="60"/>
        <v>0</v>
      </c>
      <c r="L152" s="182"/>
      <c r="M152" s="200"/>
    </row>
    <row r="153" spans="1:13" s="10" customFormat="1" ht="17.399999999999999" outlineLevel="1" x14ac:dyDescent="0.3">
      <c r="A153" s="127" t="s">
        <v>152</v>
      </c>
      <c r="B153" s="123" t="s">
        <v>153</v>
      </c>
      <c r="C153" s="114"/>
      <c r="D153" s="114" t="s">
        <v>101</v>
      </c>
      <c r="E153" s="83">
        <v>6</v>
      </c>
      <c r="F153" s="124"/>
      <c r="G153" s="125"/>
      <c r="H153" s="126">
        <f t="shared" si="57"/>
        <v>0</v>
      </c>
      <c r="I153" s="83">
        <f t="shared" si="58"/>
        <v>0</v>
      </c>
      <c r="J153" s="83">
        <f t="shared" si="59"/>
        <v>0</v>
      </c>
      <c r="K153" s="83">
        <f t="shared" si="60"/>
        <v>0</v>
      </c>
      <c r="L153" s="182"/>
      <c r="M153" s="200"/>
    </row>
    <row r="154" spans="1:13" s="10" customFormat="1" ht="17.399999999999999" outlineLevel="1" x14ac:dyDescent="0.3">
      <c r="A154" s="127" t="s">
        <v>154</v>
      </c>
      <c r="B154" s="123" t="s">
        <v>155</v>
      </c>
      <c r="C154" s="114"/>
      <c r="D154" s="114" t="s">
        <v>101</v>
      </c>
      <c r="E154" s="83">
        <v>10</v>
      </c>
      <c r="F154" s="124"/>
      <c r="G154" s="125"/>
      <c r="H154" s="126">
        <f t="shared" si="57"/>
        <v>0</v>
      </c>
      <c r="I154" s="83">
        <f t="shared" si="58"/>
        <v>0</v>
      </c>
      <c r="J154" s="83">
        <f t="shared" si="59"/>
        <v>0</v>
      </c>
      <c r="K154" s="83">
        <f t="shared" si="60"/>
        <v>0</v>
      </c>
      <c r="L154" s="182"/>
      <c r="M154" s="200"/>
    </row>
    <row r="155" spans="1:13" s="10" customFormat="1" ht="17.399999999999999" outlineLevel="1" x14ac:dyDescent="0.3">
      <c r="A155" s="127" t="s">
        <v>156</v>
      </c>
      <c r="B155" s="123" t="s">
        <v>157</v>
      </c>
      <c r="C155" s="114"/>
      <c r="D155" s="114" t="s">
        <v>101</v>
      </c>
      <c r="E155" s="83">
        <v>9</v>
      </c>
      <c r="F155" s="124"/>
      <c r="G155" s="125"/>
      <c r="H155" s="126">
        <f t="shared" si="57"/>
        <v>0</v>
      </c>
      <c r="I155" s="83">
        <f t="shared" si="58"/>
        <v>0</v>
      </c>
      <c r="J155" s="83">
        <f t="shared" si="59"/>
        <v>0</v>
      </c>
      <c r="K155" s="83">
        <f t="shared" si="60"/>
        <v>0</v>
      </c>
      <c r="L155" s="182"/>
      <c r="M155" s="200"/>
    </row>
    <row r="156" spans="1:13" s="10" customFormat="1" ht="17.399999999999999" outlineLevel="1" x14ac:dyDescent="0.3">
      <c r="A156" s="127" t="s">
        <v>158</v>
      </c>
      <c r="B156" s="123" t="s">
        <v>159</v>
      </c>
      <c r="C156" s="114"/>
      <c r="D156" s="114" t="s">
        <v>101</v>
      </c>
      <c r="E156" s="83">
        <v>8</v>
      </c>
      <c r="F156" s="124"/>
      <c r="G156" s="125"/>
      <c r="H156" s="126">
        <f t="shared" si="57"/>
        <v>0</v>
      </c>
      <c r="I156" s="83">
        <f t="shared" si="58"/>
        <v>0</v>
      </c>
      <c r="J156" s="83">
        <f t="shared" si="59"/>
        <v>0</v>
      </c>
      <c r="K156" s="83">
        <f t="shared" si="60"/>
        <v>0</v>
      </c>
      <c r="L156" s="182"/>
      <c r="M156" s="200"/>
    </row>
    <row r="157" spans="1:13" s="10" customFormat="1" ht="17.399999999999999" outlineLevel="1" x14ac:dyDescent="0.3">
      <c r="A157" s="127" t="s">
        <v>160</v>
      </c>
      <c r="B157" s="123" t="s">
        <v>161</v>
      </c>
      <c r="C157" s="114"/>
      <c r="D157" s="114" t="s">
        <v>101</v>
      </c>
      <c r="E157" s="83">
        <v>3</v>
      </c>
      <c r="F157" s="124"/>
      <c r="G157" s="125"/>
      <c r="H157" s="126">
        <f t="shared" si="57"/>
        <v>0</v>
      </c>
      <c r="I157" s="83">
        <f t="shared" si="58"/>
        <v>0</v>
      </c>
      <c r="J157" s="83">
        <f t="shared" si="59"/>
        <v>0</v>
      </c>
      <c r="K157" s="83">
        <f t="shared" si="60"/>
        <v>0</v>
      </c>
      <c r="L157" s="182"/>
      <c r="M157" s="200"/>
    </row>
    <row r="158" spans="1:13" s="10" customFormat="1" ht="17.399999999999999" outlineLevel="1" x14ac:dyDescent="0.3">
      <c r="A158" s="127" t="s">
        <v>162</v>
      </c>
      <c r="B158" s="123" t="s">
        <v>163</v>
      </c>
      <c r="C158" s="114"/>
      <c r="D158" s="114" t="s">
        <v>101</v>
      </c>
      <c r="E158" s="83">
        <v>6</v>
      </c>
      <c r="F158" s="124"/>
      <c r="G158" s="125"/>
      <c r="H158" s="126">
        <f t="shared" si="57"/>
        <v>0</v>
      </c>
      <c r="I158" s="83">
        <f t="shared" si="58"/>
        <v>0</v>
      </c>
      <c r="J158" s="83">
        <f t="shared" si="59"/>
        <v>0</v>
      </c>
      <c r="K158" s="83">
        <f t="shared" si="60"/>
        <v>0</v>
      </c>
      <c r="L158" s="182"/>
      <c r="M158" s="200"/>
    </row>
    <row r="159" spans="1:13" s="170" customFormat="1" ht="19.8" customHeight="1" outlineLevel="1" x14ac:dyDescent="0.3">
      <c r="A159" s="119">
        <v>11</v>
      </c>
      <c r="B159" s="120" t="s">
        <v>164</v>
      </c>
      <c r="C159" s="121"/>
      <c r="D159" s="121" t="s">
        <v>101</v>
      </c>
      <c r="E159" s="87">
        <f>E160</f>
        <v>12</v>
      </c>
      <c r="F159" s="87">
        <f>I159/E159</f>
        <v>0</v>
      </c>
      <c r="G159" s="122">
        <f>J159/E159</f>
        <v>0</v>
      </c>
      <c r="H159" s="122">
        <f>G159+F159</f>
        <v>0</v>
      </c>
      <c r="I159" s="87">
        <f>I160</f>
        <v>0</v>
      </c>
      <c r="J159" s="87">
        <f t="shared" ref="J159:K159" si="64">J160</f>
        <v>0</v>
      </c>
      <c r="K159" s="87">
        <f t="shared" si="64"/>
        <v>0</v>
      </c>
      <c r="L159" s="180"/>
      <c r="M159" s="200"/>
    </row>
    <row r="160" spans="1:13" s="10" customFormat="1" ht="18.600000000000001" customHeight="1" outlineLevel="1" x14ac:dyDescent="0.3">
      <c r="A160" s="127" t="s">
        <v>165</v>
      </c>
      <c r="B160" s="123" t="s">
        <v>166</v>
      </c>
      <c r="C160" s="114"/>
      <c r="D160" s="114" t="s">
        <v>101</v>
      </c>
      <c r="E160" s="83">
        <v>12</v>
      </c>
      <c r="F160" s="124"/>
      <c r="G160" s="125"/>
      <c r="H160" s="126">
        <f t="shared" si="57"/>
        <v>0</v>
      </c>
      <c r="I160" s="83">
        <f t="shared" si="58"/>
        <v>0</v>
      </c>
      <c r="J160" s="83">
        <f t="shared" si="59"/>
        <v>0</v>
      </c>
      <c r="K160" s="83">
        <f t="shared" si="60"/>
        <v>0</v>
      </c>
      <c r="L160" s="182"/>
      <c r="M160" s="200"/>
    </row>
    <row r="161" spans="1:13" s="11" customFormat="1" ht="36" customHeight="1" x14ac:dyDescent="0.3">
      <c r="A161" s="115" t="s">
        <v>167</v>
      </c>
      <c r="B161" s="116" t="s">
        <v>168</v>
      </c>
      <c r="C161" s="115"/>
      <c r="D161" s="115" t="s">
        <v>79</v>
      </c>
      <c r="E161" s="117">
        <f>E162+E210+E214+E216</f>
        <v>49</v>
      </c>
      <c r="F161" s="117">
        <f>I161/E161</f>
        <v>0</v>
      </c>
      <c r="G161" s="117">
        <f>J161/E161</f>
        <v>0</v>
      </c>
      <c r="H161" s="117">
        <f>F161+G161</f>
        <v>0</v>
      </c>
      <c r="I161" s="118">
        <f>I162+I210+I214+I216</f>
        <v>0</v>
      </c>
      <c r="J161" s="118">
        <f t="shared" ref="J161:K161" si="65">J162+J210+J214+J216</f>
        <v>0</v>
      </c>
      <c r="K161" s="118">
        <f t="shared" si="65"/>
        <v>0</v>
      </c>
      <c r="L161" s="179"/>
      <c r="M161" s="200"/>
    </row>
    <row r="162" spans="1:13" s="12" customFormat="1" ht="19.8" customHeight="1" outlineLevel="1" x14ac:dyDescent="0.3">
      <c r="A162" s="119">
        <v>1</v>
      </c>
      <c r="B162" s="120" t="s">
        <v>169</v>
      </c>
      <c r="C162" s="121"/>
      <c r="D162" s="121" t="s">
        <v>101</v>
      </c>
      <c r="E162" s="87">
        <f>E163+E169+E170+E171+E172+E179+E185+E191+E197+E203+E204</f>
        <v>16</v>
      </c>
      <c r="F162" s="87">
        <f>I162/E162</f>
        <v>0</v>
      </c>
      <c r="G162" s="122">
        <f>J162/E162</f>
        <v>0</v>
      </c>
      <c r="H162" s="122">
        <f>G162+F162</f>
        <v>0</v>
      </c>
      <c r="I162" s="87">
        <f>SUM(I163:I209)</f>
        <v>0</v>
      </c>
      <c r="J162" s="87">
        <f t="shared" ref="J162:K162" si="66">SUM(J163:J209)</f>
        <v>0</v>
      </c>
      <c r="K162" s="87">
        <f t="shared" si="66"/>
        <v>0</v>
      </c>
      <c r="L162" s="180"/>
      <c r="M162" s="200"/>
    </row>
    <row r="163" spans="1:13" s="10" customFormat="1" ht="24.6" outlineLevel="1" x14ac:dyDescent="0.3">
      <c r="A163" s="127" t="s">
        <v>76</v>
      </c>
      <c r="B163" s="123" t="s">
        <v>342</v>
      </c>
      <c r="C163" s="114"/>
      <c r="D163" s="114" t="s">
        <v>101</v>
      </c>
      <c r="E163" s="83">
        <v>1</v>
      </c>
      <c r="F163" s="124"/>
      <c r="G163" s="125"/>
      <c r="H163" s="126">
        <f t="shared" si="57"/>
        <v>0</v>
      </c>
      <c r="I163" s="83">
        <f t="shared" si="58"/>
        <v>0</v>
      </c>
      <c r="J163" s="83">
        <f t="shared" si="59"/>
        <v>0</v>
      </c>
      <c r="K163" s="83">
        <f>I163+J163</f>
        <v>0</v>
      </c>
      <c r="L163" s="182" t="s">
        <v>170</v>
      </c>
      <c r="M163" s="200"/>
    </row>
    <row r="164" spans="1:13" s="10" customFormat="1" ht="17.399999999999999" outlineLevel="1" x14ac:dyDescent="0.3">
      <c r="A164" s="127" t="s">
        <v>348</v>
      </c>
      <c r="B164" s="123" t="s">
        <v>343</v>
      </c>
      <c r="C164" s="114" t="s">
        <v>259</v>
      </c>
      <c r="D164" s="114" t="s">
        <v>11</v>
      </c>
      <c r="E164" s="83">
        <v>6.94</v>
      </c>
      <c r="F164" s="124"/>
      <c r="G164" s="125"/>
      <c r="H164" s="126">
        <f t="shared" si="57"/>
        <v>0</v>
      </c>
      <c r="I164" s="83">
        <f t="shared" si="58"/>
        <v>0</v>
      </c>
      <c r="J164" s="83">
        <f t="shared" si="59"/>
        <v>0</v>
      </c>
      <c r="K164" s="83">
        <f t="shared" si="60"/>
        <v>0</v>
      </c>
      <c r="L164" s="182"/>
      <c r="M164" s="200"/>
    </row>
    <row r="165" spans="1:13" s="10" customFormat="1" ht="17.399999999999999" outlineLevel="1" x14ac:dyDescent="0.3">
      <c r="A165" s="127" t="s">
        <v>349</v>
      </c>
      <c r="B165" s="123" t="s">
        <v>344</v>
      </c>
      <c r="C165" s="114" t="s">
        <v>345</v>
      </c>
      <c r="D165" s="114" t="s">
        <v>11</v>
      </c>
      <c r="E165" s="83">
        <v>6.94</v>
      </c>
      <c r="F165" s="124"/>
      <c r="G165" s="125"/>
      <c r="H165" s="126">
        <f t="shared" si="57"/>
        <v>0</v>
      </c>
      <c r="I165" s="83">
        <f t="shared" si="58"/>
        <v>0</v>
      </c>
      <c r="J165" s="83">
        <f t="shared" si="59"/>
        <v>0</v>
      </c>
      <c r="K165" s="83">
        <f t="shared" si="60"/>
        <v>0</v>
      </c>
      <c r="L165" s="182"/>
      <c r="M165" s="200"/>
    </row>
    <row r="166" spans="1:13" s="10" customFormat="1" ht="17.399999999999999" outlineLevel="1" x14ac:dyDescent="0.3">
      <c r="A166" s="127" t="s">
        <v>350</v>
      </c>
      <c r="B166" s="123" t="s">
        <v>346</v>
      </c>
      <c r="C166" s="114" t="s">
        <v>30</v>
      </c>
      <c r="D166" s="114" t="s">
        <v>11</v>
      </c>
      <c r="E166" s="83">
        <v>6.94</v>
      </c>
      <c r="F166" s="124"/>
      <c r="G166" s="125"/>
      <c r="H166" s="126">
        <f t="shared" si="57"/>
        <v>0</v>
      </c>
      <c r="I166" s="83">
        <f t="shared" si="58"/>
        <v>0</v>
      </c>
      <c r="J166" s="83">
        <f t="shared" si="59"/>
        <v>0</v>
      </c>
      <c r="K166" s="83">
        <f t="shared" si="60"/>
        <v>0</v>
      </c>
      <c r="L166" s="182"/>
      <c r="M166" s="200"/>
    </row>
    <row r="167" spans="1:13" s="10" customFormat="1" ht="17.399999999999999" outlineLevel="1" x14ac:dyDescent="0.3">
      <c r="A167" s="127" t="s">
        <v>351</v>
      </c>
      <c r="B167" s="123" t="s">
        <v>359</v>
      </c>
      <c r="C167" s="114" t="s">
        <v>14</v>
      </c>
      <c r="D167" s="114" t="s">
        <v>11</v>
      </c>
      <c r="E167" s="83">
        <v>6.94</v>
      </c>
      <c r="F167" s="124"/>
      <c r="G167" s="125"/>
      <c r="H167" s="126">
        <f t="shared" si="57"/>
        <v>0</v>
      </c>
      <c r="I167" s="83">
        <f t="shared" si="58"/>
        <v>0</v>
      </c>
      <c r="J167" s="83">
        <f t="shared" si="59"/>
        <v>0</v>
      </c>
      <c r="K167" s="83">
        <f t="shared" si="60"/>
        <v>0</v>
      </c>
      <c r="L167" s="182"/>
      <c r="M167" s="200"/>
    </row>
    <row r="168" spans="1:13" s="10" customFormat="1" ht="17.399999999999999" outlineLevel="1" x14ac:dyDescent="0.3">
      <c r="A168" s="127" t="s">
        <v>352</v>
      </c>
      <c r="B168" s="123" t="s">
        <v>347</v>
      </c>
      <c r="C168" s="114" t="s">
        <v>353</v>
      </c>
      <c r="D168" s="114" t="s">
        <v>11</v>
      </c>
      <c r="E168" s="83">
        <v>6.94</v>
      </c>
      <c r="F168" s="124"/>
      <c r="G168" s="125"/>
      <c r="H168" s="126">
        <f t="shared" si="57"/>
        <v>0</v>
      </c>
      <c r="I168" s="83">
        <f t="shared" si="58"/>
        <v>0</v>
      </c>
      <c r="J168" s="83">
        <f t="shared" si="59"/>
        <v>0</v>
      </c>
      <c r="K168" s="83">
        <f t="shared" si="60"/>
        <v>0</v>
      </c>
      <c r="L168" s="182"/>
      <c r="M168" s="200"/>
    </row>
    <row r="169" spans="1:13" s="10" customFormat="1" ht="17.399999999999999" outlineLevel="1" x14ac:dyDescent="0.3">
      <c r="A169" s="127" t="s">
        <v>78</v>
      </c>
      <c r="B169" s="123" t="s">
        <v>171</v>
      </c>
      <c r="C169" s="114"/>
      <c r="D169" s="114" t="s">
        <v>101</v>
      </c>
      <c r="E169" s="83">
        <v>6</v>
      </c>
      <c r="F169" s="124"/>
      <c r="G169" s="125"/>
      <c r="H169" s="126">
        <f t="shared" si="57"/>
        <v>0</v>
      </c>
      <c r="I169" s="83">
        <f t="shared" si="58"/>
        <v>0</v>
      </c>
      <c r="J169" s="83">
        <f t="shared" si="59"/>
        <v>0</v>
      </c>
      <c r="K169" s="83">
        <f t="shared" si="60"/>
        <v>0</v>
      </c>
      <c r="L169" s="182" t="s">
        <v>172</v>
      </c>
      <c r="M169" s="200"/>
    </row>
    <row r="170" spans="1:13" s="10" customFormat="1" ht="17.399999999999999" outlineLevel="1" x14ac:dyDescent="0.3">
      <c r="A170" s="127" t="s">
        <v>173</v>
      </c>
      <c r="B170" s="123" t="s">
        <v>354</v>
      </c>
      <c r="C170" s="114"/>
      <c r="D170" s="114" t="s">
        <v>101</v>
      </c>
      <c r="E170" s="83">
        <v>1</v>
      </c>
      <c r="F170" s="124"/>
      <c r="G170" s="125"/>
      <c r="H170" s="126">
        <f t="shared" si="57"/>
        <v>0</v>
      </c>
      <c r="I170" s="83">
        <f t="shared" si="58"/>
        <v>0</v>
      </c>
      <c r="J170" s="83">
        <f t="shared" si="59"/>
        <v>0</v>
      </c>
      <c r="K170" s="83">
        <f t="shared" si="60"/>
        <v>0</v>
      </c>
      <c r="L170" s="182" t="s">
        <v>174</v>
      </c>
      <c r="M170" s="200"/>
    </row>
    <row r="171" spans="1:13" s="10" customFormat="1" ht="17.399999999999999" outlineLevel="1" x14ac:dyDescent="0.3">
      <c r="A171" s="127" t="s">
        <v>175</v>
      </c>
      <c r="B171" s="123" t="s">
        <v>355</v>
      </c>
      <c r="C171" s="114"/>
      <c r="D171" s="114" t="s">
        <v>101</v>
      </c>
      <c r="E171" s="83">
        <v>1</v>
      </c>
      <c r="F171" s="124"/>
      <c r="G171" s="125"/>
      <c r="H171" s="126">
        <f t="shared" si="57"/>
        <v>0</v>
      </c>
      <c r="I171" s="83">
        <f t="shared" si="58"/>
        <v>0</v>
      </c>
      <c r="J171" s="83">
        <f t="shared" si="59"/>
        <v>0</v>
      </c>
      <c r="K171" s="83">
        <f t="shared" si="60"/>
        <v>0</v>
      </c>
      <c r="L171" s="182" t="s">
        <v>176</v>
      </c>
      <c r="M171" s="200"/>
    </row>
    <row r="172" spans="1:13" s="10" customFormat="1" ht="17.399999999999999" outlineLevel="1" x14ac:dyDescent="0.3">
      <c r="A172" s="127" t="s">
        <v>177</v>
      </c>
      <c r="B172" s="123" t="s">
        <v>356</v>
      </c>
      <c r="C172" s="114"/>
      <c r="D172" s="114" t="s">
        <v>101</v>
      </c>
      <c r="E172" s="83">
        <v>1</v>
      </c>
      <c r="F172" s="124"/>
      <c r="G172" s="125"/>
      <c r="H172" s="126">
        <f t="shared" si="57"/>
        <v>0</v>
      </c>
      <c r="I172" s="83">
        <f t="shared" si="58"/>
        <v>0</v>
      </c>
      <c r="J172" s="83">
        <f t="shared" si="59"/>
        <v>0</v>
      </c>
      <c r="K172" s="83">
        <f t="shared" si="60"/>
        <v>0</v>
      </c>
      <c r="L172" s="182" t="s">
        <v>178</v>
      </c>
      <c r="M172" s="200"/>
    </row>
    <row r="173" spans="1:13" s="10" customFormat="1" ht="17.399999999999999" outlineLevel="1" x14ac:dyDescent="0.3">
      <c r="A173" s="127" t="s">
        <v>357</v>
      </c>
      <c r="B173" s="123" t="s">
        <v>358</v>
      </c>
      <c r="C173" s="114"/>
      <c r="D173" s="114" t="s">
        <v>79</v>
      </c>
      <c r="E173" s="83">
        <v>1</v>
      </c>
      <c r="F173" s="124"/>
      <c r="G173" s="125"/>
      <c r="H173" s="126">
        <f t="shared" si="57"/>
        <v>0</v>
      </c>
      <c r="I173" s="83">
        <f t="shared" si="58"/>
        <v>0</v>
      </c>
      <c r="J173" s="83">
        <f t="shared" si="59"/>
        <v>0</v>
      </c>
      <c r="K173" s="83">
        <f t="shared" si="60"/>
        <v>0</v>
      </c>
      <c r="L173" s="182"/>
      <c r="M173" s="200"/>
    </row>
    <row r="174" spans="1:13" s="10" customFormat="1" ht="17.399999999999999" outlineLevel="1" x14ac:dyDescent="0.3">
      <c r="A174" s="127" t="s">
        <v>363</v>
      </c>
      <c r="B174" s="123" t="s">
        <v>344</v>
      </c>
      <c r="C174" s="114" t="s">
        <v>345</v>
      </c>
      <c r="D174" s="114" t="s">
        <v>11</v>
      </c>
      <c r="E174" s="83">
        <v>1.07</v>
      </c>
      <c r="F174" s="124"/>
      <c r="G174" s="125"/>
      <c r="H174" s="126">
        <f t="shared" si="57"/>
        <v>0</v>
      </c>
      <c r="I174" s="83">
        <f t="shared" si="58"/>
        <v>0</v>
      </c>
      <c r="J174" s="83">
        <f t="shared" si="59"/>
        <v>0</v>
      </c>
      <c r="K174" s="83">
        <f t="shared" si="60"/>
        <v>0</v>
      </c>
      <c r="L174" s="182"/>
      <c r="M174" s="200"/>
    </row>
    <row r="175" spans="1:13" s="10" customFormat="1" ht="17.399999999999999" outlineLevel="1" x14ac:dyDescent="0.3">
      <c r="A175" s="127" t="s">
        <v>364</v>
      </c>
      <c r="B175" s="123" t="s">
        <v>346</v>
      </c>
      <c r="C175" s="114" t="s">
        <v>30</v>
      </c>
      <c r="D175" s="114" t="s">
        <v>11</v>
      </c>
      <c r="E175" s="83">
        <v>1.07</v>
      </c>
      <c r="F175" s="124"/>
      <c r="G175" s="125"/>
      <c r="H175" s="126">
        <f t="shared" si="57"/>
        <v>0</v>
      </c>
      <c r="I175" s="83">
        <f t="shared" si="58"/>
        <v>0</v>
      </c>
      <c r="J175" s="83">
        <f t="shared" si="59"/>
        <v>0</v>
      </c>
      <c r="K175" s="83">
        <f t="shared" si="60"/>
        <v>0</v>
      </c>
      <c r="L175" s="182"/>
      <c r="M175" s="200"/>
    </row>
    <row r="176" spans="1:13" s="10" customFormat="1" ht="17.399999999999999" outlineLevel="1" x14ac:dyDescent="0.3">
      <c r="A176" s="127" t="s">
        <v>365</v>
      </c>
      <c r="B176" s="123" t="s">
        <v>359</v>
      </c>
      <c r="C176" s="114" t="s">
        <v>14</v>
      </c>
      <c r="D176" s="114" t="s">
        <v>11</v>
      </c>
      <c r="E176" s="83">
        <v>1.07</v>
      </c>
      <c r="F176" s="124"/>
      <c r="G176" s="125"/>
      <c r="H176" s="126">
        <f t="shared" si="57"/>
        <v>0</v>
      </c>
      <c r="I176" s="83">
        <f t="shared" si="58"/>
        <v>0</v>
      </c>
      <c r="J176" s="83">
        <f t="shared" si="59"/>
        <v>0</v>
      </c>
      <c r="K176" s="83">
        <f t="shared" si="60"/>
        <v>0</v>
      </c>
      <c r="L176" s="182"/>
      <c r="M176" s="200"/>
    </row>
    <row r="177" spans="1:13" s="10" customFormat="1" ht="17.399999999999999" outlineLevel="1" x14ac:dyDescent="0.3">
      <c r="A177" s="127" t="s">
        <v>366</v>
      </c>
      <c r="B177" s="123" t="s">
        <v>360</v>
      </c>
      <c r="C177" s="114" t="s">
        <v>361</v>
      </c>
      <c r="D177" s="114" t="s">
        <v>11</v>
      </c>
      <c r="E177" s="83">
        <v>1.07</v>
      </c>
      <c r="F177" s="124"/>
      <c r="G177" s="125"/>
      <c r="H177" s="126">
        <f t="shared" si="57"/>
        <v>0</v>
      </c>
      <c r="I177" s="83">
        <f t="shared" si="58"/>
        <v>0</v>
      </c>
      <c r="J177" s="83">
        <f t="shared" si="59"/>
        <v>0</v>
      </c>
      <c r="K177" s="83">
        <f t="shared" si="60"/>
        <v>0</v>
      </c>
      <c r="L177" s="182"/>
      <c r="M177" s="200"/>
    </row>
    <row r="178" spans="1:13" s="10" customFormat="1" ht="17.399999999999999" outlineLevel="1" x14ac:dyDescent="0.3">
      <c r="A178" s="127" t="s">
        <v>367</v>
      </c>
      <c r="B178" s="123" t="s">
        <v>347</v>
      </c>
      <c r="C178" s="114" t="s">
        <v>362</v>
      </c>
      <c r="D178" s="114" t="s">
        <v>11</v>
      </c>
      <c r="E178" s="83">
        <v>1.07</v>
      </c>
      <c r="F178" s="124"/>
      <c r="G178" s="125"/>
      <c r="H178" s="126">
        <f t="shared" si="57"/>
        <v>0</v>
      </c>
      <c r="I178" s="83">
        <f t="shared" si="58"/>
        <v>0</v>
      </c>
      <c r="J178" s="83">
        <f t="shared" si="59"/>
        <v>0</v>
      </c>
      <c r="K178" s="83">
        <f t="shared" si="60"/>
        <v>0</v>
      </c>
      <c r="L178" s="182"/>
      <c r="M178" s="200"/>
    </row>
    <row r="179" spans="1:13" s="10" customFormat="1" ht="24.6" outlineLevel="1" x14ac:dyDescent="0.3">
      <c r="A179" s="127" t="s">
        <v>179</v>
      </c>
      <c r="B179" s="123" t="s">
        <v>180</v>
      </c>
      <c r="C179" s="114"/>
      <c r="D179" s="114" t="s">
        <v>101</v>
      </c>
      <c r="E179" s="83">
        <v>1</v>
      </c>
      <c r="F179" s="124"/>
      <c r="G179" s="125"/>
      <c r="H179" s="126">
        <f t="shared" si="57"/>
        <v>0</v>
      </c>
      <c r="I179" s="83">
        <f t="shared" si="58"/>
        <v>0</v>
      </c>
      <c r="J179" s="83">
        <f t="shared" si="59"/>
        <v>0</v>
      </c>
      <c r="K179" s="83">
        <f t="shared" si="60"/>
        <v>0</v>
      </c>
      <c r="L179" s="182" t="s">
        <v>181</v>
      </c>
      <c r="M179" s="200"/>
    </row>
    <row r="180" spans="1:13" s="10" customFormat="1" ht="17.399999999999999" outlineLevel="1" x14ac:dyDescent="0.3">
      <c r="A180" s="127" t="s">
        <v>368</v>
      </c>
      <c r="B180" s="123" t="s">
        <v>373</v>
      </c>
      <c r="C180" s="114"/>
      <c r="D180" s="114" t="s">
        <v>79</v>
      </c>
      <c r="E180" s="83">
        <v>1</v>
      </c>
      <c r="F180" s="124"/>
      <c r="G180" s="125"/>
      <c r="H180" s="126">
        <f t="shared" si="57"/>
        <v>0</v>
      </c>
      <c r="I180" s="83">
        <f t="shared" si="58"/>
        <v>0</v>
      </c>
      <c r="J180" s="83">
        <f t="shared" si="59"/>
        <v>0</v>
      </c>
      <c r="K180" s="83">
        <f t="shared" si="60"/>
        <v>0</v>
      </c>
      <c r="L180" s="182"/>
      <c r="M180" s="200"/>
    </row>
    <row r="181" spans="1:13" s="10" customFormat="1" ht="17.399999999999999" outlineLevel="1" x14ac:dyDescent="0.3">
      <c r="A181" s="127" t="s">
        <v>369</v>
      </c>
      <c r="B181" s="123" t="s">
        <v>344</v>
      </c>
      <c r="C181" s="114" t="s">
        <v>345</v>
      </c>
      <c r="D181" s="114" t="s">
        <v>11</v>
      </c>
      <c r="E181" s="83">
        <v>0.16</v>
      </c>
      <c r="F181" s="124"/>
      <c r="G181" s="125"/>
      <c r="H181" s="126">
        <f t="shared" si="57"/>
        <v>0</v>
      </c>
      <c r="I181" s="83">
        <f t="shared" si="58"/>
        <v>0</v>
      </c>
      <c r="J181" s="83">
        <f t="shared" si="59"/>
        <v>0</v>
      </c>
      <c r="K181" s="83">
        <f t="shared" si="60"/>
        <v>0</v>
      </c>
      <c r="L181" s="182"/>
      <c r="M181" s="200"/>
    </row>
    <row r="182" spans="1:13" s="10" customFormat="1" ht="17.399999999999999" outlineLevel="1" x14ac:dyDescent="0.3">
      <c r="A182" s="127" t="s">
        <v>370</v>
      </c>
      <c r="B182" s="123" t="s">
        <v>346</v>
      </c>
      <c r="C182" s="114" t="s">
        <v>30</v>
      </c>
      <c r="D182" s="114" t="s">
        <v>11</v>
      </c>
      <c r="E182" s="83">
        <f t="shared" ref="E182:E184" si="67">E181</f>
        <v>0.16</v>
      </c>
      <c r="F182" s="124"/>
      <c r="G182" s="125"/>
      <c r="H182" s="126">
        <f t="shared" si="57"/>
        <v>0</v>
      </c>
      <c r="I182" s="83">
        <f t="shared" si="58"/>
        <v>0</v>
      </c>
      <c r="J182" s="83">
        <f t="shared" si="59"/>
        <v>0</v>
      </c>
      <c r="K182" s="83">
        <f t="shared" si="60"/>
        <v>0</v>
      </c>
      <c r="L182" s="182"/>
      <c r="M182" s="200"/>
    </row>
    <row r="183" spans="1:13" s="10" customFormat="1" ht="17.399999999999999" outlineLevel="1" x14ac:dyDescent="0.3">
      <c r="A183" s="127" t="s">
        <v>371</v>
      </c>
      <c r="B183" s="123" t="s">
        <v>360</v>
      </c>
      <c r="C183" s="114" t="s">
        <v>237</v>
      </c>
      <c r="D183" s="114" t="s">
        <v>11</v>
      </c>
      <c r="E183" s="83">
        <f t="shared" si="67"/>
        <v>0.16</v>
      </c>
      <c r="F183" s="124"/>
      <c r="G183" s="125"/>
      <c r="H183" s="126">
        <f t="shared" si="57"/>
        <v>0</v>
      </c>
      <c r="I183" s="83">
        <f t="shared" si="58"/>
        <v>0</v>
      </c>
      <c r="J183" s="83">
        <f t="shared" si="59"/>
        <v>0</v>
      </c>
      <c r="K183" s="83">
        <f t="shared" si="60"/>
        <v>0</v>
      </c>
      <c r="L183" s="182"/>
      <c r="M183" s="200"/>
    </row>
    <row r="184" spans="1:13" s="10" customFormat="1" ht="17.399999999999999" outlineLevel="1" x14ac:dyDescent="0.3">
      <c r="A184" s="127" t="s">
        <v>372</v>
      </c>
      <c r="B184" s="123" t="s">
        <v>347</v>
      </c>
      <c r="C184" s="114" t="s">
        <v>310</v>
      </c>
      <c r="D184" s="114" t="s">
        <v>11</v>
      </c>
      <c r="E184" s="83">
        <f t="shared" si="67"/>
        <v>0.16</v>
      </c>
      <c r="F184" s="124"/>
      <c r="G184" s="125"/>
      <c r="H184" s="126">
        <f t="shared" si="57"/>
        <v>0</v>
      </c>
      <c r="I184" s="83">
        <f t="shared" si="58"/>
        <v>0</v>
      </c>
      <c r="J184" s="83">
        <f t="shared" si="59"/>
        <v>0</v>
      </c>
      <c r="K184" s="83">
        <f t="shared" si="60"/>
        <v>0</v>
      </c>
      <c r="L184" s="182"/>
      <c r="M184" s="200"/>
    </row>
    <row r="185" spans="1:13" s="10" customFormat="1" ht="24.6" outlineLevel="1" x14ac:dyDescent="0.3">
      <c r="A185" s="127" t="s">
        <v>182</v>
      </c>
      <c r="B185" s="123" t="s">
        <v>183</v>
      </c>
      <c r="C185" s="114"/>
      <c r="D185" s="114" t="s">
        <v>101</v>
      </c>
      <c r="E185" s="83">
        <v>1</v>
      </c>
      <c r="F185" s="124"/>
      <c r="G185" s="125"/>
      <c r="H185" s="126">
        <f t="shared" si="57"/>
        <v>0</v>
      </c>
      <c r="I185" s="83">
        <f t="shared" si="58"/>
        <v>0</v>
      </c>
      <c r="J185" s="83">
        <f t="shared" si="59"/>
        <v>0</v>
      </c>
      <c r="K185" s="83">
        <f t="shared" si="60"/>
        <v>0</v>
      </c>
      <c r="L185" s="182" t="s">
        <v>181</v>
      </c>
      <c r="M185" s="200"/>
    </row>
    <row r="186" spans="1:13" s="10" customFormat="1" ht="17.399999999999999" outlineLevel="1" x14ac:dyDescent="0.3">
      <c r="A186" s="127" t="s">
        <v>375</v>
      </c>
      <c r="B186" s="123" t="s">
        <v>374</v>
      </c>
      <c r="C186" s="114"/>
      <c r="D186" s="114" t="s">
        <v>79</v>
      </c>
      <c r="E186" s="83">
        <v>1</v>
      </c>
      <c r="F186" s="124"/>
      <c r="G186" s="125"/>
      <c r="H186" s="126">
        <f t="shared" si="57"/>
        <v>0</v>
      </c>
      <c r="I186" s="83">
        <f t="shared" si="58"/>
        <v>0</v>
      </c>
      <c r="J186" s="83">
        <f t="shared" si="59"/>
        <v>0</v>
      </c>
      <c r="K186" s="83">
        <f t="shared" si="60"/>
        <v>0</v>
      </c>
      <c r="L186" s="182"/>
      <c r="M186" s="200"/>
    </row>
    <row r="187" spans="1:13" s="10" customFormat="1" ht="17.399999999999999" outlineLevel="1" x14ac:dyDescent="0.3">
      <c r="A187" s="127" t="s">
        <v>376</v>
      </c>
      <c r="B187" s="123" t="s">
        <v>344</v>
      </c>
      <c r="C187" s="114" t="s">
        <v>345</v>
      </c>
      <c r="D187" s="114" t="s">
        <v>11</v>
      </c>
      <c r="E187" s="83">
        <v>0.16</v>
      </c>
      <c r="F187" s="124"/>
      <c r="G187" s="125"/>
      <c r="H187" s="126">
        <f t="shared" si="57"/>
        <v>0</v>
      </c>
      <c r="I187" s="83">
        <f t="shared" si="58"/>
        <v>0</v>
      </c>
      <c r="J187" s="83">
        <f t="shared" si="59"/>
        <v>0</v>
      </c>
      <c r="K187" s="83">
        <f t="shared" si="60"/>
        <v>0</v>
      </c>
      <c r="L187" s="182"/>
      <c r="M187" s="200"/>
    </row>
    <row r="188" spans="1:13" s="10" customFormat="1" ht="17.399999999999999" outlineLevel="1" x14ac:dyDescent="0.3">
      <c r="A188" s="127" t="s">
        <v>377</v>
      </c>
      <c r="B188" s="123" t="s">
        <v>346</v>
      </c>
      <c r="C188" s="114" t="s">
        <v>30</v>
      </c>
      <c r="D188" s="114" t="s">
        <v>11</v>
      </c>
      <c r="E188" s="83">
        <f t="shared" ref="E188:E190" si="68">E187</f>
        <v>0.16</v>
      </c>
      <c r="F188" s="124"/>
      <c r="G188" s="125"/>
      <c r="H188" s="126">
        <f t="shared" si="57"/>
        <v>0</v>
      </c>
      <c r="I188" s="83">
        <f t="shared" si="58"/>
        <v>0</v>
      </c>
      <c r="J188" s="83">
        <f t="shared" si="59"/>
        <v>0</v>
      </c>
      <c r="K188" s="83">
        <f t="shared" si="60"/>
        <v>0</v>
      </c>
      <c r="L188" s="182"/>
      <c r="M188" s="200"/>
    </row>
    <row r="189" spans="1:13" s="10" customFormat="1" ht="17.399999999999999" outlineLevel="1" x14ac:dyDescent="0.3">
      <c r="A189" s="127" t="s">
        <v>378</v>
      </c>
      <c r="B189" s="123" t="s">
        <v>360</v>
      </c>
      <c r="C189" s="114" t="s">
        <v>237</v>
      </c>
      <c r="D189" s="114" t="s">
        <v>11</v>
      </c>
      <c r="E189" s="83">
        <f t="shared" si="68"/>
        <v>0.16</v>
      </c>
      <c r="F189" s="124"/>
      <c r="G189" s="125"/>
      <c r="H189" s="126">
        <f t="shared" si="57"/>
        <v>0</v>
      </c>
      <c r="I189" s="83">
        <f t="shared" si="58"/>
        <v>0</v>
      </c>
      <c r="J189" s="83">
        <f t="shared" si="59"/>
        <v>0</v>
      </c>
      <c r="K189" s="83">
        <f t="shared" si="60"/>
        <v>0</v>
      </c>
      <c r="L189" s="182"/>
      <c r="M189" s="200"/>
    </row>
    <row r="190" spans="1:13" s="10" customFormat="1" ht="17.399999999999999" outlineLevel="1" x14ac:dyDescent="0.3">
      <c r="A190" s="127" t="s">
        <v>379</v>
      </c>
      <c r="B190" s="123" t="s">
        <v>347</v>
      </c>
      <c r="C190" s="114" t="s">
        <v>310</v>
      </c>
      <c r="D190" s="114" t="s">
        <v>11</v>
      </c>
      <c r="E190" s="83">
        <f t="shared" si="68"/>
        <v>0.16</v>
      </c>
      <c r="F190" s="124"/>
      <c r="G190" s="125"/>
      <c r="H190" s="126">
        <f t="shared" si="57"/>
        <v>0</v>
      </c>
      <c r="I190" s="83">
        <f t="shared" si="58"/>
        <v>0</v>
      </c>
      <c r="J190" s="83">
        <f t="shared" si="59"/>
        <v>0</v>
      </c>
      <c r="K190" s="83">
        <f t="shared" si="60"/>
        <v>0</v>
      </c>
      <c r="L190" s="182"/>
      <c r="M190" s="200"/>
    </row>
    <row r="191" spans="1:13" s="10" customFormat="1" ht="24.6" outlineLevel="1" x14ac:dyDescent="0.3">
      <c r="A191" s="127" t="s">
        <v>184</v>
      </c>
      <c r="B191" s="123" t="s">
        <v>185</v>
      </c>
      <c r="C191" s="114"/>
      <c r="D191" s="114" t="s">
        <v>101</v>
      </c>
      <c r="E191" s="83">
        <v>1</v>
      </c>
      <c r="F191" s="124"/>
      <c r="G191" s="125"/>
      <c r="H191" s="126">
        <f t="shared" si="57"/>
        <v>0</v>
      </c>
      <c r="I191" s="83">
        <f t="shared" si="58"/>
        <v>0</v>
      </c>
      <c r="J191" s="83">
        <f t="shared" si="59"/>
        <v>0</v>
      </c>
      <c r="K191" s="83">
        <f t="shared" si="60"/>
        <v>0</v>
      </c>
      <c r="L191" s="182" t="s">
        <v>181</v>
      </c>
      <c r="M191" s="200"/>
    </row>
    <row r="192" spans="1:13" s="10" customFormat="1" ht="17.399999999999999" outlineLevel="1" x14ac:dyDescent="0.3">
      <c r="A192" s="127" t="s">
        <v>380</v>
      </c>
      <c r="B192" s="123" t="s">
        <v>387</v>
      </c>
      <c r="C192" s="114"/>
      <c r="D192" s="114" t="s">
        <v>79</v>
      </c>
      <c r="E192" s="83">
        <v>1</v>
      </c>
      <c r="F192" s="124"/>
      <c r="G192" s="125"/>
      <c r="H192" s="126">
        <f t="shared" si="57"/>
        <v>0</v>
      </c>
      <c r="I192" s="83">
        <f t="shared" si="58"/>
        <v>0</v>
      </c>
      <c r="J192" s="83">
        <f t="shared" si="59"/>
        <v>0</v>
      </c>
      <c r="K192" s="83">
        <f t="shared" si="60"/>
        <v>0</v>
      </c>
      <c r="L192" s="182"/>
      <c r="M192" s="200"/>
    </row>
    <row r="193" spans="1:13" s="10" customFormat="1" ht="17.399999999999999" outlineLevel="1" x14ac:dyDescent="0.3">
      <c r="A193" s="127" t="s">
        <v>381</v>
      </c>
      <c r="B193" s="123" t="s">
        <v>344</v>
      </c>
      <c r="C193" s="114" t="s">
        <v>345</v>
      </c>
      <c r="D193" s="114" t="s">
        <v>11</v>
      </c>
      <c r="E193" s="83">
        <v>0.16</v>
      </c>
      <c r="F193" s="124"/>
      <c r="G193" s="125"/>
      <c r="H193" s="126">
        <f t="shared" si="57"/>
        <v>0</v>
      </c>
      <c r="I193" s="83">
        <f t="shared" si="58"/>
        <v>0</v>
      </c>
      <c r="J193" s="83">
        <f t="shared" si="59"/>
        <v>0</v>
      </c>
      <c r="K193" s="83">
        <f t="shared" si="60"/>
        <v>0</v>
      </c>
      <c r="L193" s="182"/>
      <c r="M193" s="200"/>
    </row>
    <row r="194" spans="1:13" s="10" customFormat="1" ht="17.399999999999999" outlineLevel="1" x14ac:dyDescent="0.3">
      <c r="A194" s="127" t="s">
        <v>382</v>
      </c>
      <c r="B194" s="123" t="s">
        <v>346</v>
      </c>
      <c r="C194" s="114" t="s">
        <v>30</v>
      </c>
      <c r="D194" s="114" t="s">
        <v>11</v>
      </c>
      <c r="E194" s="83">
        <f t="shared" ref="E194:E196" si="69">E193</f>
        <v>0.16</v>
      </c>
      <c r="F194" s="124"/>
      <c r="G194" s="125"/>
      <c r="H194" s="126">
        <f t="shared" si="57"/>
        <v>0</v>
      </c>
      <c r="I194" s="83">
        <f t="shared" si="58"/>
        <v>0</v>
      </c>
      <c r="J194" s="83">
        <f t="shared" si="59"/>
        <v>0</v>
      </c>
      <c r="K194" s="83">
        <f t="shared" si="60"/>
        <v>0</v>
      </c>
      <c r="L194" s="182"/>
      <c r="M194" s="200"/>
    </row>
    <row r="195" spans="1:13" s="10" customFormat="1" ht="17.399999999999999" outlineLevel="1" x14ac:dyDescent="0.3">
      <c r="A195" s="127" t="s">
        <v>383</v>
      </c>
      <c r="B195" s="123" t="s">
        <v>360</v>
      </c>
      <c r="C195" s="114" t="s">
        <v>237</v>
      </c>
      <c r="D195" s="114" t="s">
        <v>11</v>
      </c>
      <c r="E195" s="83">
        <f t="shared" si="69"/>
        <v>0.16</v>
      </c>
      <c r="F195" s="124"/>
      <c r="G195" s="125"/>
      <c r="H195" s="126">
        <f t="shared" si="57"/>
        <v>0</v>
      </c>
      <c r="I195" s="83">
        <f t="shared" si="58"/>
        <v>0</v>
      </c>
      <c r="J195" s="83">
        <f t="shared" si="59"/>
        <v>0</v>
      </c>
      <c r="K195" s="83">
        <f t="shared" si="60"/>
        <v>0</v>
      </c>
      <c r="L195" s="182"/>
      <c r="M195" s="200"/>
    </row>
    <row r="196" spans="1:13" s="10" customFormat="1" ht="17.399999999999999" outlineLevel="1" x14ac:dyDescent="0.3">
      <c r="A196" s="127" t="s">
        <v>384</v>
      </c>
      <c r="B196" s="123" t="s">
        <v>347</v>
      </c>
      <c r="C196" s="114" t="s">
        <v>310</v>
      </c>
      <c r="D196" s="114" t="s">
        <v>11</v>
      </c>
      <c r="E196" s="83">
        <f t="shared" si="69"/>
        <v>0.16</v>
      </c>
      <c r="F196" s="124"/>
      <c r="G196" s="125"/>
      <c r="H196" s="126">
        <f t="shared" si="57"/>
        <v>0</v>
      </c>
      <c r="I196" s="83">
        <f t="shared" si="58"/>
        <v>0</v>
      </c>
      <c r="J196" s="83">
        <f t="shared" si="59"/>
        <v>0</v>
      </c>
      <c r="K196" s="83">
        <f t="shared" si="60"/>
        <v>0</v>
      </c>
      <c r="L196" s="182"/>
      <c r="M196" s="200"/>
    </row>
    <row r="197" spans="1:13" s="10" customFormat="1" ht="24.6" outlineLevel="1" x14ac:dyDescent="0.3">
      <c r="A197" s="127" t="s">
        <v>186</v>
      </c>
      <c r="B197" s="123" t="s">
        <v>187</v>
      </c>
      <c r="C197" s="114"/>
      <c r="D197" s="114" t="s">
        <v>101</v>
      </c>
      <c r="E197" s="83">
        <v>1</v>
      </c>
      <c r="F197" s="124"/>
      <c r="G197" s="125"/>
      <c r="H197" s="126">
        <f t="shared" si="57"/>
        <v>0</v>
      </c>
      <c r="I197" s="83">
        <f t="shared" si="58"/>
        <v>0</v>
      </c>
      <c r="J197" s="83">
        <f t="shared" si="59"/>
        <v>0</v>
      </c>
      <c r="K197" s="83">
        <f t="shared" si="60"/>
        <v>0</v>
      </c>
      <c r="L197" s="182" t="s">
        <v>188</v>
      </c>
      <c r="M197" s="200"/>
    </row>
    <row r="198" spans="1:13" s="10" customFormat="1" ht="17.399999999999999" outlineLevel="1" x14ac:dyDescent="0.3">
      <c r="A198" s="127" t="s">
        <v>388</v>
      </c>
      <c r="B198" s="123" t="s">
        <v>385</v>
      </c>
      <c r="C198" s="114"/>
      <c r="D198" s="114" t="s">
        <v>79</v>
      </c>
      <c r="E198" s="83">
        <v>1</v>
      </c>
      <c r="F198" s="124"/>
      <c r="G198" s="125"/>
      <c r="H198" s="126">
        <f t="shared" si="57"/>
        <v>0</v>
      </c>
      <c r="I198" s="83">
        <f t="shared" si="58"/>
        <v>0</v>
      </c>
      <c r="J198" s="83">
        <f t="shared" si="59"/>
        <v>0</v>
      </c>
      <c r="K198" s="83">
        <f t="shared" si="60"/>
        <v>0</v>
      </c>
      <c r="L198" s="182"/>
      <c r="M198" s="200"/>
    </row>
    <row r="199" spans="1:13" s="10" customFormat="1" ht="17.399999999999999" outlineLevel="1" x14ac:dyDescent="0.3">
      <c r="A199" s="127" t="s">
        <v>389</v>
      </c>
      <c r="B199" s="123" t="s">
        <v>344</v>
      </c>
      <c r="C199" s="114" t="s">
        <v>345</v>
      </c>
      <c r="D199" s="114" t="s">
        <v>11</v>
      </c>
      <c r="E199" s="83">
        <v>0.74</v>
      </c>
      <c r="F199" s="124"/>
      <c r="G199" s="125"/>
      <c r="H199" s="126">
        <f t="shared" si="57"/>
        <v>0</v>
      </c>
      <c r="I199" s="83">
        <f t="shared" si="58"/>
        <v>0</v>
      </c>
      <c r="J199" s="83">
        <f t="shared" si="59"/>
        <v>0</v>
      </c>
      <c r="K199" s="83">
        <f t="shared" si="60"/>
        <v>0</v>
      </c>
      <c r="L199" s="182"/>
      <c r="M199" s="200"/>
    </row>
    <row r="200" spans="1:13" s="10" customFormat="1" ht="17.399999999999999" outlineLevel="1" x14ac:dyDescent="0.3">
      <c r="A200" s="127" t="s">
        <v>390</v>
      </c>
      <c r="B200" s="123" t="s">
        <v>346</v>
      </c>
      <c r="C200" s="114" t="s">
        <v>30</v>
      </c>
      <c r="D200" s="114" t="s">
        <v>11</v>
      </c>
      <c r="E200" s="83">
        <f t="shared" ref="E200:E202" si="70">E199</f>
        <v>0.74</v>
      </c>
      <c r="F200" s="124"/>
      <c r="G200" s="125"/>
      <c r="H200" s="126">
        <f t="shared" si="57"/>
        <v>0</v>
      </c>
      <c r="I200" s="83">
        <f t="shared" si="58"/>
        <v>0</v>
      </c>
      <c r="J200" s="83">
        <f t="shared" si="59"/>
        <v>0</v>
      </c>
      <c r="K200" s="83">
        <f t="shared" si="60"/>
        <v>0</v>
      </c>
      <c r="L200" s="182"/>
      <c r="M200" s="200"/>
    </row>
    <row r="201" spans="1:13" s="10" customFormat="1" ht="17.399999999999999" outlineLevel="1" x14ac:dyDescent="0.3">
      <c r="A201" s="127" t="s">
        <v>391</v>
      </c>
      <c r="B201" s="123" t="s">
        <v>301</v>
      </c>
      <c r="C201" s="114" t="s">
        <v>14</v>
      </c>
      <c r="D201" s="114" t="s">
        <v>11</v>
      </c>
      <c r="E201" s="83">
        <f t="shared" si="70"/>
        <v>0.74</v>
      </c>
      <c r="F201" s="124"/>
      <c r="G201" s="125"/>
      <c r="H201" s="126">
        <f t="shared" si="57"/>
        <v>0</v>
      </c>
      <c r="I201" s="83">
        <f t="shared" si="58"/>
        <v>0</v>
      </c>
      <c r="J201" s="83">
        <f t="shared" si="59"/>
        <v>0</v>
      </c>
      <c r="K201" s="83">
        <f t="shared" si="60"/>
        <v>0</v>
      </c>
      <c r="L201" s="182"/>
      <c r="M201" s="200"/>
    </row>
    <row r="202" spans="1:13" s="10" customFormat="1" ht="17.399999999999999" outlineLevel="1" x14ac:dyDescent="0.3">
      <c r="A202" s="127" t="s">
        <v>392</v>
      </c>
      <c r="B202" s="123" t="s">
        <v>386</v>
      </c>
      <c r="C202" s="114" t="s">
        <v>310</v>
      </c>
      <c r="D202" s="114" t="s">
        <v>11</v>
      </c>
      <c r="E202" s="83">
        <f t="shared" si="70"/>
        <v>0.74</v>
      </c>
      <c r="F202" s="124"/>
      <c r="G202" s="125"/>
      <c r="H202" s="126">
        <f t="shared" si="57"/>
        <v>0</v>
      </c>
      <c r="I202" s="83">
        <f t="shared" si="58"/>
        <v>0</v>
      </c>
      <c r="J202" s="83">
        <f t="shared" si="59"/>
        <v>0</v>
      </c>
      <c r="K202" s="83">
        <f t="shared" si="60"/>
        <v>0</v>
      </c>
      <c r="L202" s="182"/>
      <c r="M202" s="200"/>
    </row>
    <row r="203" spans="1:13" s="10" customFormat="1" ht="48.6" outlineLevel="1" x14ac:dyDescent="0.3">
      <c r="A203" s="127" t="s">
        <v>189</v>
      </c>
      <c r="B203" s="123" t="s">
        <v>393</v>
      </c>
      <c r="C203" s="114"/>
      <c r="D203" s="114" t="s">
        <v>101</v>
      </c>
      <c r="E203" s="83">
        <v>1</v>
      </c>
      <c r="F203" s="124"/>
      <c r="G203" s="125"/>
      <c r="H203" s="126">
        <f t="shared" si="57"/>
        <v>0</v>
      </c>
      <c r="I203" s="83">
        <f t="shared" si="58"/>
        <v>0</v>
      </c>
      <c r="J203" s="83">
        <f t="shared" si="59"/>
        <v>0</v>
      </c>
      <c r="K203" s="83">
        <f t="shared" si="60"/>
        <v>0</v>
      </c>
      <c r="L203" s="182" t="s">
        <v>190</v>
      </c>
      <c r="M203" s="200"/>
    </row>
    <row r="204" spans="1:13" s="10" customFormat="1" ht="17.399999999999999" outlineLevel="1" x14ac:dyDescent="0.3">
      <c r="A204" s="127" t="s">
        <v>191</v>
      </c>
      <c r="B204" s="123" t="s">
        <v>192</v>
      </c>
      <c r="C204" s="114"/>
      <c r="D204" s="114" t="s">
        <v>101</v>
      </c>
      <c r="E204" s="83">
        <v>1</v>
      </c>
      <c r="F204" s="124"/>
      <c r="G204" s="125"/>
      <c r="H204" s="126">
        <f t="shared" si="57"/>
        <v>0</v>
      </c>
      <c r="I204" s="83">
        <f t="shared" si="58"/>
        <v>0</v>
      </c>
      <c r="J204" s="83">
        <f t="shared" si="59"/>
        <v>0</v>
      </c>
      <c r="K204" s="83">
        <f t="shared" si="60"/>
        <v>0</v>
      </c>
      <c r="L204" s="182" t="s">
        <v>193</v>
      </c>
      <c r="M204" s="200"/>
    </row>
    <row r="205" spans="1:13" s="10" customFormat="1" ht="17.399999999999999" outlineLevel="1" x14ac:dyDescent="0.3">
      <c r="A205" s="127" t="s">
        <v>395</v>
      </c>
      <c r="B205" s="123" t="s">
        <v>394</v>
      </c>
      <c r="C205" s="114"/>
      <c r="D205" s="114" t="s">
        <v>79</v>
      </c>
      <c r="E205" s="83">
        <v>1</v>
      </c>
      <c r="F205" s="124"/>
      <c r="G205" s="125"/>
      <c r="H205" s="126">
        <f t="shared" si="57"/>
        <v>0</v>
      </c>
      <c r="I205" s="83">
        <f t="shared" si="58"/>
        <v>0</v>
      </c>
      <c r="J205" s="83">
        <f t="shared" si="59"/>
        <v>0</v>
      </c>
      <c r="K205" s="83">
        <f t="shared" si="60"/>
        <v>0</v>
      </c>
      <c r="L205" s="182"/>
      <c r="M205" s="200"/>
    </row>
    <row r="206" spans="1:13" s="10" customFormat="1" ht="17.399999999999999" outlineLevel="1" x14ac:dyDescent="0.3">
      <c r="A206" s="127" t="s">
        <v>396</v>
      </c>
      <c r="B206" s="123" t="s">
        <v>344</v>
      </c>
      <c r="C206" s="114" t="s">
        <v>345</v>
      </c>
      <c r="D206" s="114" t="s">
        <v>11</v>
      </c>
      <c r="E206" s="83">
        <v>3.14</v>
      </c>
      <c r="F206" s="124"/>
      <c r="G206" s="125"/>
      <c r="H206" s="126">
        <f t="shared" si="57"/>
        <v>0</v>
      </c>
      <c r="I206" s="83">
        <f t="shared" si="58"/>
        <v>0</v>
      </c>
      <c r="J206" s="83">
        <f t="shared" si="59"/>
        <v>0</v>
      </c>
      <c r="K206" s="83">
        <f t="shared" si="60"/>
        <v>0</v>
      </c>
      <c r="L206" s="182"/>
      <c r="M206" s="200"/>
    </row>
    <row r="207" spans="1:13" s="10" customFormat="1" ht="17.399999999999999" outlineLevel="1" x14ac:dyDescent="0.3">
      <c r="A207" s="127" t="s">
        <v>397</v>
      </c>
      <c r="B207" s="123" t="s">
        <v>346</v>
      </c>
      <c r="C207" s="114" t="s">
        <v>30</v>
      </c>
      <c r="D207" s="114" t="s">
        <v>11</v>
      </c>
      <c r="E207" s="83">
        <f t="shared" ref="E207:E209" si="71">E206</f>
        <v>3.14</v>
      </c>
      <c r="F207" s="124"/>
      <c r="G207" s="125"/>
      <c r="H207" s="126">
        <f t="shared" si="57"/>
        <v>0</v>
      </c>
      <c r="I207" s="83">
        <f t="shared" si="58"/>
        <v>0</v>
      </c>
      <c r="J207" s="83">
        <f t="shared" si="59"/>
        <v>0</v>
      </c>
      <c r="K207" s="83">
        <f t="shared" si="60"/>
        <v>0</v>
      </c>
      <c r="L207" s="182"/>
      <c r="M207" s="200"/>
    </row>
    <row r="208" spans="1:13" s="10" customFormat="1" ht="17.399999999999999" outlineLevel="1" x14ac:dyDescent="0.3">
      <c r="A208" s="127" t="s">
        <v>398</v>
      </c>
      <c r="B208" s="123" t="s">
        <v>360</v>
      </c>
      <c r="C208" s="114" t="s">
        <v>361</v>
      </c>
      <c r="D208" s="114" t="s">
        <v>11</v>
      </c>
      <c r="E208" s="83">
        <f t="shared" si="71"/>
        <v>3.14</v>
      </c>
      <c r="F208" s="124"/>
      <c r="G208" s="125"/>
      <c r="H208" s="126">
        <f t="shared" ref="H208:H219" si="72">F208+G208</f>
        <v>0</v>
      </c>
      <c r="I208" s="83">
        <f t="shared" ref="I208:I219" si="73">E208*F208</f>
        <v>0</v>
      </c>
      <c r="J208" s="83">
        <f t="shared" ref="J208:J219" si="74">E208*G208</f>
        <v>0</v>
      </c>
      <c r="K208" s="83">
        <f t="shared" ref="K208:K219" si="75">I208+J208</f>
        <v>0</v>
      </c>
      <c r="L208" s="182"/>
      <c r="M208" s="200"/>
    </row>
    <row r="209" spans="1:29" s="10" customFormat="1" ht="17.399999999999999" outlineLevel="1" x14ac:dyDescent="0.3">
      <c r="A209" s="127" t="s">
        <v>399</v>
      </c>
      <c r="B209" s="123" t="s">
        <v>347</v>
      </c>
      <c r="C209" s="114" t="s">
        <v>310</v>
      </c>
      <c r="D209" s="114" t="s">
        <v>11</v>
      </c>
      <c r="E209" s="83">
        <f t="shared" si="71"/>
        <v>3.14</v>
      </c>
      <c r="F209" s="124"/>
      <c r="G209" s="125"/>
      <c r="H209" s="126">
        <f t="shared" si="72"/>
        <v>0</v>
      </c>
      <c r="I209" s="83">
        <f t="shared" si="73"/>
        <v>0</v>
      </c>
      <c r="J209" s="83">
        <f t="shared" si="74"/>
        <v>0</v>
      </c>
      <c r="K209" s="83">
        <f t="shared" si="75"/>
        <v>0</v>
      </c>
      <c r="L209" s="182"/>
      <c r="M209" s="200"/>
    </row>
    <row r="210" spans="1:29" s="12" customFormat="1" ht="19.8" customHeight="1" outlineLevel="1" x14ac:dyDescent="0.3">
      <c r="A210" s="119">
        <v>2</v>
      </c>
      <c r="B210" s="120" t="s">
        <v>194</v>
      </c>
      <c r="C210" s="121"/>
      <c r="D210" s="121" t="s">
        <v>101</v>
      </c>
      <c r="E210" s="87">
        <f>SUM(E211:E213)</f>
        <v>17</v>
      </c>
      <c r="F210" s="87">
        <f>I210/E210</f>
        <v>0</v>
      </c>
      <c r="G210" s="122">
        <f>J210/E210</f>
        <v>0</v>
      </c>
      <c r="H210" s="122">
        <f>G210+F210</f>
        <v>0</v>
      </c>
      <c r="I210" s="87">
        <f>SUM(I211:I213)</f>
        <v>0</v>
      </c>
      <c r="J210" s="87">
        <f t="shared" ref="J210:K210" si="76">SUM(J211:J213)</f>
        <v>0</v>
      </c>
      <c r="K210" s="87">
        <f t="shared" si="76"/>
        <v>0</v>
      </c>
      <c r="L210" s="180"/>
      <c r="M210" s="200"/>
    </row>
    <row r="211" spans="1:29" s="10" customFormat="1" ht="27.6" outlineLevel="1" x14ac:dyDescent="0.3">
      <c r="A211" s="127" t="s">
        <v>80</v>
      </c>
      <c r="B211" s="123" t="s">
        <v>400</v>
      </c>
      <c r="C211" s="114"/>
      <c r="D211" s="114" t="s">
        <v>101</v>
      </c>
      <c r="E211" s="83">
        <v>11</v>
      </c>
      <c r="F211" s="124"/>
      <c r="G211" s="125"/>
      <c r="H211" s="126">
        <f t="shared" si="72"/>
        <v>0</v>
      </c>
      <c r="I211" s="83">
        <f t="shared" si="73"/>
        <v>0</v>
      </c>
      <c r="J211" s="83">
        <f t="shared" si="74"/>
        <v>0</v>
      </c>
      <c r="K211" s="83">
        <f>I211+J211</f>
        <v>0</v>
      </c>
      <c r="L211" s="182" t="s">
        <v>195</v>
      </c>
      <c r="M211" s="200"/>
    </row>
    <row r="212" spans="1:29" s="10" customFormat="1" ht="27.6" outlineLevel="1" x14ac:dyDescent="0.3">
      <c r="A212" s="127" t="s">
        <v>81</v>
      </c>
      <c r="B212" s="123" t="s">
        <v>401</v>
      </c>
      <c r="C212" s="114"/>
      <c r="D212" s="114" t="s">
        <v>101</v>
      </c>
      <c r="E212" s="83">
        <v>5</v>
      </c>
      <c r="F212" s="124"/>
      <c r="G212" s="125"/>
      <c r="H212" s="126">
        <f t="shared" si="72"/>
        <v>0</v>
      </c>
      <c r="I212" s="83">
        <f t="shared" si="73"/>
        <v>0</v>
      </c>
      <c r="J212" s="83">
        <f t="shared" si="74"/>
        <v>0</v>
      </c>
      <c r="K212" s="83">
        <f>I212+J212</f>
        <v>0</v>
      </c>
      <c r="L212" s="182" t="s">
        <v>196</v>
      </c>
      <c r="M212" s="200"/>
    </row>
    <row r="213" spans="1:29" s="10" customFormat="1" ht="27.6" outlineLevel="1" x14ac:dyDescent="0.3">
      <c r="A213" s="127" t="s">
        <v>82</v>
      </c>
      <c r="B213" s="123" t="s">
        <v>402</v>
      </c>
      <c r="C213" s="114"/>
      <c r="D213" s="114" t="s">
        <v>101</v>
      </c>
      <c r="E213" s="83">
        <v>1</v>
      </c>
      <c r="F213" s="124"/>
      <c r="G213" s="125"/>
      <c r="H213" s="126">
        <f t="shared" si="72"/>
        <v>0</v>
      </c>
      <c r="I213" s="83">
        <f t="shared" si="73"/>
        <v>0</v>
      </c>
      <c r="J213" s="83">
        <f t="shared" si="74"/>
        <v>0</v>
      </c>
      <c r="K213" s="83">
        <f>I213+J213</f>
        <v>0</v>
      </c>
      <c r="L213" s="182" t="s">
        <v>197</v>
      </c>
      <c r="M213" s="200"/>
    </row>
    <row r="214" spans="1:29" s="12" customFormat="1" ht="19.8" customHeight="1" outlineLevel="1" x14ac:dyDescent="0.3">
      <c r="A214" s="119">
        <v>3</v>
      </c>
      <c r="B214" s="120" t="s">
        <v>198</v>
      </c>
      <c r="C214" s="121"/>
      <c r="D214" s="121" t="s">
        <v>101</v>
      </c>
      <c r="E214" s="87">
        <f>E215</f>
        <v>13</v>
      </c>
      <c r="F214" s="87">
        <f>I214/E214</f>
        <v>0</v>
      </c>
      <c r="G214" s="122">
        <f>J214/E214</f>
        <v>0</v>
      </c>
      <c r="H214" s="122">
        <f>G214+F214</f>
        <v>0</v>
      </c>
      <c r="I214" s="87">
        <f>I215</f>
        <v>0</v>
      </c>
      <c r="J214" s="87">
        <f t="shared" ref="J214:K214" si="77">J215</f>
        <v>0</v>
      </c>
      <c r="K214" s="87">
        <f t="shared" si="77"/>
        <v>0</v>
      </c>
      <c r="L214" s="180"/>
      <c r="M214" s="200"/>
    </row>
    <row r="215" spans="1:29" s="10" customFormat="1" ht="24.6" outlineLevel="1" x14ac:dyDescent="0.3">
      <c r="A215" s="127" t="s">
        <v>110</v>
      </c>
      <c r="B215" s="123" t="s">
        <v>199</v>
      </c>
      <c r="C215" s="114"/>
      <c r="D215" s="114" t="s">
        <v>101</v>
      </c>
      <c r="E215" s="83">
        <v>13</v>
      </c>
      <c r="F215" s="124"/>
      <c r="G215" s="125"/>
      <c r="H215" s="126">
        <f t="shared" ref="H215" si="78">F215+G215</f>
        <v>0</v>
      </c>
      <c r="I215" s="83">
        <f t="shared" ref="I215" si="79">E215*F215</f>
        <v>0</v>
      </c>
      <c r="J215" s="83">
        <f t="shared" ref="J215" si="80">E215*G215</f>
        <v>0</v>
      </c>
      <c r="K215" s="83">
        <f>I215+J215</f>
        <v>0</v>
      </c>
      <c r="L215" s="182" t="s">
        <v>200</v>
      </c>
      <c r="M215" s="200"/>
    </row>
    <row r="216" spans="1:29" s="12" customFormat="1" ht="19.8" customHeight="1" outlineLevel="1" x14ac:dyDescent="0.3">
      <c r="A216" s="119">
        <v>4</v>
      </c>
      <c r="B216" s="120" t="s">
        <v>201</v>
      </c>
      <c r="C216" s="121"/>
      <c r="D216" s="121" t="s">
        <v>101</v>
      </c>
      <c r="E216" s="87">
        <f>E217+E218+E219</f>
        <v>3</v>
      </c>
      <c r="F216" s="87">
        <f>I216/E216</f>
        <v>0</v>
      </c>
      <c r="G216" s="122">
        <f>J216/E216</f>
        <v>0</v>
      </c>
      <c r="H216" s="122">
        <f>G216+F216</f>
        <v>0</v>
      </c>
      <c r="I216" s="87">
        <f>SUM(I217:I219)</f>
        <v>0</v>
      </c>
      <c r="J216" s="87">
        <f t="shared" ref="J216:K216" si="81">SUM(J217:J219)</f>
        <v>0</v>
      </c>
      <c r="K216" s="87">
        <f t="shared" si="81"/>
        <v>0</v>
      </c>
      <c r="L216" s="180"/>
      <c r="M216" s="200"/>
    </row>
    <row r="217" spans="1:29" s="10" customFormat="1" ht="24.6" outlineLevel="1" x14ac:dyDescent="0.3">
      <c r="A217" s="127" t="s">
        <v>85</v>
      </c>
      <c r="B217" s="123" t="s">
        <v>202</v>
      </c>
      <c r="C217" s="114"/>
      <c r="D217" s="114" t="s">
        <v>101</v>
      </c>
      <c r="E217" s="83">
        <v>1</v>
      </c>
      <c r="F217" s="124"/>
      <c r="G217" s="125"/>
      <c r="H217" s="126">
        <f t="shared" si="72"/>
        <v>0</v>
      </c>
      <c r="I217" s="83">
        <f t="shared" si="73"/>
        <v>0</v>
      </c>
      <c r="J217" s="83">
        <f t="shared" si="74"/>
        <v>0</v>
      </c>
      <c r="K217" s="83">
        <f t="shared" si="75"/>
        <v>0</v>
      </c>
      <c r="L217" s="182" t="s">
        <v>203</v>
      </c>
      <c r="M217" s="200"/>
    </row>
    <row r="218" spans="1:29" s="10" customFormat="1" ht="24.6" outlineLevel="1" x14ac:dyDescent="0.3">
      <c r="A218" s="127" t="s">
        <v>120</v>
      </c>
      <c r="B218" s="123" t="s">
        <v>204</v>
      </c>
      <c r="C218" s="114"/>
      <c r="D218" s="114" t="s">
        <v>101</v>
      </c>
      <c r="E218" s="83">
        <v>1</v>
      </c>
      <c r="F218" s="124"/>
      <c r="G218" s="125"/>
      <c r="H218" s="126">
        <f t="shared" si="72"/>
        <v>0</v>
      </c>
      <c r="I218" s="83">
        <f t="shared" si="73"/>
        <v>0</v>
      </c>
      <c r="J218" s="83">
        <f t="shared" si="74"/>
        <v>0</v>
      </c>
      <c r="K218" s="83">
        <f t="shared" si="75"/>
        <v>0</v>
      </c>
      <c r="L218" s="182" t="s">
        <v>203</v>
      </c>
      <c r="M218" s="200"/>
    </row>
    <row r="219" spans="1:29" s="10" customFormat="1" ht="24.6" outlineLevel="1" x14ac:dyDescent="0.3">
      <c r="A219" s="127" t="s">
        <v>122</v>
      </c>
      <c r="B219" s="123" t="s">
        <v>205</v>
      </c>
      <c r="C219" s="114"/>
      <c r="D219" s="114" t="s">
        <v>101</v>
      </c>
      <c r="E219" s="83">
        <v>1</v>
      </c>
      <c r="F219" s="124"/>
      <c r="G219" s="125"/>
      <c r="H219" s="126">
        <f t="shared" si="72"/>
        <v>0</v>
      </c>
      <c r="I219" s="83">
        <f t="shared" si="73"/>
        <v>0</v>
      </c>
      <c r="J219" s="83">
        <f t="shared" si="74"/>
        <v>0</v>
      </c>
      <c r="K219" s="83">
        <f t="shared" si="75"/>
        <v>0</v>
      </c>
      <c r="L219" s="182" t="s">
        <v>203</v>
      </c>
      <c r="M219" s="200"/>
    </row>
    <row r="220" spans="1:29" s="175" customFormat="1" ht="40.200000000000003" customHeight="1" x14ac:dyDescent="0.3">
      <c r="A220" s="173"/>
      <c r="B220" s="59" t="s">
        <v>206</v>
      </c>
      <c r="C220" s="171"/>
      <c r="D220" s="173"/>
      <c r="E220" s="172"/>
      <c r="F220" s="172"/>
      <c r="G220" s="174"/>
      <c r="H220" s="174"/>
      <c r="I220" s="172">
        <f>I161+I123+I79+I13</f>
        <v>0</v>
      </c>
      <c r="J220" s="172">
        <f t="shared" ref="J220:K220" si="82">J161+J123+J79+J13</f>
        <v>0</v>
      </c>
      <c r="K220" s="172">
        <f t="shared" si="82"/>
        <v>0</v>
      </c>
      <c r="L220" s="186"/>
      <c r="M220" s="200"/>
    </row>
    <row r="221" spans="1:29" s="13" customFormat="1" ht="24.6" customHeight="1" x14ac:dyDescent="0.3">
      <c r="A221" s="129"/>
      <c r="B221" s="145"/>
      <c r="C221" s="111"/>
      <c r="D221" s="129"/>
      <c r="E221" s="130"/>
      <c r="F221" s="157"/>
      <c r="G221" s="157"/>
      <c r="H221" s="157"/>
      <c r="I221" s="130"/>
      <c r="J221" s="130"/>
      <c r="K221" s="130"/>
      <c r="L221" s="177"/>
      <c r="M221" s="201"/>
    </row>
    <row r="222" spans="1:29" s="13" customFormat="1" ht="16.8" x14ac:dyDescent="0.3">
      <c r="A222" s="151"/>
      <c r="B222" s="148" t="s">
        <v>207</v>
      </c>
      <c r="C222" s="104"/>
      <c r="D222" s="104"/>
      <c r="E222" s="131"/>
      <c r="F222" s="144"/>
      <c r="G222" s="144"/>
      <c r="H222" s="144"/>
      <c r="I222" s="161"/>
      <c r="J222" s="161"/>
      <c r="K222" s="161"/>
      <c r="L222" s="177"/>
      <c r="M222" s="201"/>
    </row>
    <row r="223" spans="1:29" ht="55.8" customHeight="1" x14ac:dyDescent="0.3">
      <c r="A223" s="132" t="s">
        <v>224</v>
      </c>
      <c r="B223" s="133" t="s">
        <v>225</v>
      </c>
      <c r="C223" s="133"/>
      <c r="D223" s="133"/>
      <c r="E223" s="133"/>
      <c r="F223" s="133"/>
      <c r="G223" s="133"/>
      <c r="H223" s="133"/>
      <c r="I223" s="133"/>
      <c r="J223" s="133"/>
      <c r="K223" s="133"/>
      <c r="L223" s="133"/>
      <c r="M223" s="203"/>
      <c r="N223" s="75"/>
      <c r="O223" s="76"/>
      <c r="P223" s="76"/>
      <c r="Q223" s="76"/>
      <c r="R223" s="76"/>
      <c r="S223" s="76"/>
      <c r="T223" s="76"/>
      <c r="U223" s="76"/>
      <c r="V223" s="76"/>
      <c r="W223" s="76"/>
      <c r="X223" s="76"/>
      <c r="Y223" s="76"/>
      <c r="Z223" s="76"/>
      <c r="AA223" s="76"/>
      <c r="AB223" s="76"/>
      <c r="AC223" s="76"/>
    </row>
    <row r="224" spans="1:29" ht="51" customHeight="1" x14ac:dyDescent="0.3">
      <c r="A224" s="132" t="s">
        <v>226</v>
      </c>
      <c r="B224" s="134" t="s">
        <v>227</v>
      </c>
      <c r="C224" s="134"/>
      <c r="D224" s="134"/>
      <c r="E224" s="134"/>
      <c r="F224" s="134"/>
      <c r="G224" s="134"/>
      <c r="H224" s="134"/>
      <c r="I224" s="134"/>
      <c r="J224" s="134"/>
      <c r="K224" s="134"/>
      <c r="L224" s="134"/>
      <c r="M224" s="204"/>
      <c r="N224" s="77"/>
      <c r="O224" s="76"/>
      <c r="P224" s="76"/>
      <c r="Q224" s="76"/>
      <c r="R224" s="76"/>
      <c r="S224" s="76"/>
      <c r="T224" s="76"/>
      <c r="U224" s="76"/>
      <c r="V224" s="76"/>
      <c r="W224" s="76"/>
      <c r="X224" s="76"/>
      <c r="Y224" s="76"/>
      <c r="Z224" s="76"/>
      <c r="AA224" s="76"/>
      <c r="AB224" s="76"/>
      <c r="AC224" s="76"/>
    </row>
    <row r="225" spans="1:29" ht="154.19999999999999" customHeight="1" x14ac:dyDescent="0.3">
      <c r="A225" s="135">
        <v>3</v>
      </c>
      <c r="B225" s="136" t="s">
        <v>222</v>
      </c>
      <c r="C225" s="136"/>
      <c r="D225" s="136"/>
      <c r="E225" s="136"/>
      <c r="F225" s="136"/>
      <c r="G225" s="136"/>
      <c r="H225" s="136"/>
      <c r="I225" s="136"/>
      <c r="J225" s="136"/>
      <c r="K225" s="136"/>
      <c r="L225" s="136"/>
      <c r="M225" s="205"/>
      <c r="N225" s="78"/>
      <c r="O225" s="78"/>
      <c r="P225" s="78"/>
      <c r="Q225" s="78"/>
      <c r="R225" s="78"/>
      <c r="S225" s="78"/>
      <c r="T225" s="78"/>
      <c r="U225" s="78"/>
      <c r="V225" s="78"/>
      <c r="W225" s="78"/>
      <c r="X225" s="76"/>
      <c r="Y225" s="76"/>
      <c r="Z225" s="76"/>
      <c r="AA225" s="76"/>
      <c r="AB225" s="76"/>
      <c r="AC225" s="76"/>
    </row>
    <row r="226" spans="1:29" ht="54.6" customHeight="1" x14ac:dyDescent="0.3">
      <c r="A226" s="135">
        <v>4</v>
      </c>
      <c r="B226" s="134" t="s">
        <v>228</v>
      </c>
      <c r="C226" s="134"/>
      <c r="D226" s="134"/>
      <c r="E226" s="134"/>
      <c r="F226" s="134"/>
      <c r="G226" s="134"/>
      <c r="H226" s="134"/>
      <c r="I226" s="134"/>
      <c r="J226" s="134"/>
      <c r="K226" s="134"/>
      <c r="L226" s="134"/>
      <c r="M226" s="204"/>
      <c r="N226" s="77"/>
      <c r="O226" s="76"/>
      <c r="P226" s="76"/>
      <c r="Q226" s="76"/>
      <c r="R226" s="76"/>
      <c r="S226" s="76"/>
      <c r="T226" s="76"/>
      <c r="U226" s="76"/>
      <c r="V226" s="76"/>
      <c r="W226" s="76"/>
      <c r="X226" s="76"/>
      <c r="Y226" s="76"/>
      <c r="Z226" s="76"/>
      <c r="AA226" s="76"/>
      <c r="AB226" s="76"/>
      <c r="AC226" s="76"/>
    </row>
    <row r="227" spans="1:29" ht="42.6" customHeight="1" x14ac:dyDescent="0.3">
      <c r="A227" s="137">
        <v>5</v>
      </c>
      <c r="B227" s="134" t="s">
        <v>229</v>
      </c>
      <c r="C227" s="134"/>
      <c r="D227" s="134"/>
      <c r="E227" s="134"/>
      <c r="F227" s="134"/>
      <c r="G227" s="134"/>
      <c r="H227" s="134"/>
      <c r="I227" s="134"/>
      <c r="J227" s="134"/>
      <c r="K227" s="134"/>
      <c r="L227" s="134"/>
      <c r="M227" s="206"/>
      <c r="N227" s="207"/>
      <c r="O227" s="208"/>
      <c r="P227" s="208"/>
      <c r="Q227" s="208"/>
      <c r="R227" s="208"/>
      <c r="S227" s="208"/>
      <c r="T227" s="208"/>
      <c r="U227" s="208"/>
      <c r="V227" s="208"/>
      <c r="W227" s="208"/>
      <c r="X227" s="208"/>
      <c r="Y227" s="208"/>
      <c r="Z227" s="208"/>
      <c r="AA227" s="208"/>
      <c r="AB227" s="208"/>
      <c r="AC227" s="208"/>
    </row>
    <row r="228" spans="1:29" ht="46.2" customHeight="1" x14ac:dyDescent="0.3">
      <c r="A228" s="137">
        <v>6</v>
      </c>
      <c r="B228" s="138" t="s">
        <v>230</v>
      </c>
      <c r="C228" s="138"/>
      <c r="D228" s="138"/>
      <c r="E228" s="138"/>
      <c r="F228" s="138"/>
      <c r="G228" s="138"/>
      <c r="H228" s="138"/>
      <c r="I228" s="138"/>
      <c r="J228" s="138"/>
      <c r="K228" s="138"/>
      <c r="L228" s="138"/>
      <c r="M228" s="209"/>
      <c r="N228" s="79"/>
      <c r="O228" s="208"/>
      <c r="P228" s="208"/>
      <c r="Q228" s="208"/>
      <c r="R228" s="208"/>
      <c r="S228" s="208"/>
      <c r="T228" s="208"/>
      <c r="U228" s="208"/>
      <c r="V228" s="208"/>
      <c r="W228" s="208"/>
      <c r="X228" s="208"/>
      <c r="Y228" s="208"/>
      <c r="Z228" s="208"/>
      <c r="AA228" s="208"/>
      <c r="AB228" s="208"/>
      <c r="AC228" s="208"/>
    </row>
    <row r="229" spans="1:29" ht="42.6" customHeight="1" x14ac:dyDescent="0.3">
      <c r="A229" s="137">
        <v>7</v>
      </c>
      <c r="B229" s="134" t="s">
        <v>231</v>
      </c>
      <c r="C229" s="134"/>
      <c r="D229" s="134"/>
      <c r="E229" s="134"/>
      <c r="F229" s="134"/>
      <c r="G229" s="134"/>
      <c r="H229" s="134"/>
      <c r="I229" s="134"/>
      <c r="J229" s="134"/>
      <c r="K229" s="134"/>
      <c r="L229" s="134"/>
      <c r="M229" s="206"/>
      <c r="N229" s="207"/>
      <c r="O229" s="208"/>
      <c r="P229" s="208"/>
      <c r="Q229" s="208"/>
      <c r="R229" s="208"/>
      <c r="S229" s="208"/>
      <c r="T229" s="208"/>
      <c r="U229" s="208"/>
      <c r="V229" s="208"/>
      <c r="W229" s="208"/>
      <c r="X229" s="208"/>
      <c r="Y229" s="208"/>
      <c r="Z229" s="208"/>
      <c r="AA229" s="208"/>
      <c r="AB229" s="208"/>
      <c r="AC229" s="208"/>
    </row>
    <row r="230" spans="1:29" ht="35.4" customHeight="1" x14ac:dyDescent="0.3">
      <c r="A230" s="137">
        <v>8</v>
      </c>
      <c r="B230" s="97" t="s">
        <v>223</v>
      </c>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row>
    <row r="231" spans="1:29" ht="42.6" customHeight="1" x14ac:dyDescent="0.3">
      <c r="A231" s="137">
        <v>9</v>
      </c>
      <c r="B231" s="136" t="s">
        <v>232</v>
      </c>
      <c r="C231" s="136"/>
      <c r="D231" s="136"/>
      <c r="E231" s="136"/>
      <c r="F231" s="136"/>
      <c r="G231" s="136"/>
      <c r="H231" s="136"/>
      <c r="I231" s="136"/>
      <c r="J231" s="136"/>
      <c r="K231" s="136"/>
      <c r="L231" s="136"/>
      <c r="M231" s="210"/>
      <c r="N231" s="84"/>
      <c r="O231" s="84"/>
      <c r="P231" s="84"/>
      <c r="Q231" s="84"/>
      <c r="R231" s="84"/>
      <c r="S231" s="84"/>
      <c r="T231" s="84"/>
      <c r="U231" s="84"/>
      <c r="V231" s="84"/>
      <c r="W231" s="84"/>
      <c r="X231" s="84"/>
      <c r="Y231" s="84"/>
      <c r="Z231" s="84"/>
      <c r="AA231" s="84"/>
      <c r="AB231" s="84"/>
      <c r="AC231" s="84"/>
    </row>
    <row r="232" spans="1:29" x14ac:dyDescent="0.3">
      <c r="A232" s="137">
        <v>10</v>
      </c>
      <c r="B232" s="149" t="s">
        <v>233</v>
      </c>
      <c r="C232" s="211"/>
      <c r="D232" s="149"/>
      <c r="E232" s="212"/>
      <c r="F232" s="213"/>
      <c r="G232" s="213"/>
      <c r="H232" s="213"/>
      <c r="I232" s="213"/>
      <c r="J232" s="213"/>
      <c r="K232" s="213"/>
      <c r="L232" s="187"/>
      <c r="M232" s="214"/>
      <c r="N232" s="208"/>
      <c r="O232" s="208"/>
      <c r="P232" s="208"/>
      <c r="Q232" s="208"/>
      <c r="R232" s="208"/>
      <c r="S232" s="208"/>
      <c r="T232" s="208"/>
      <c r="U232" s="208"/>
      <c r="V232" s="208"/>
      <c r="W232" s="208"/>
      <c r="X232" s="208"/>
      <c r="Y232" s="208"/>
      <c r="Z232" s="208"/>
      <c r="AA232" s="208"/>
      <c r="AB232" s="208"/>
      <c r="AC232" s="208"/>
    </row>
    <row r="233" spans="1:29" x14ac:dyDescent="0.3">
      <c r="A233" s="143"/>
      <c r="B233" s="149"/>
      <c r="C233" s="139"/>
      <c r="D233" s="140"/>
      <c r="E233" s="141"/>
      <c r="F233" s="142"/>
      <c r="G233" s="142"/>
      <c r="H233" s="142"/>
      <c r="I233" s="142"/>
      <c r="J233" s="142"/>
      <c r="K233" s="142"/>
      <c r="L233" s="187"/>
      <c r="M233" s="70"/>
      <c r="N233" s="76"/>
      <c r="O233" s="76"/>
      <c r="P233" s="76"/>
      <c r="Q233" s="76"/>
      <c r="R233" s="76"/>
      <c r="S233" s="76"/>
      <c r="T233" s="76"/>
      <c r="U233" s="76"/>
      <c r="V233" s="76"/>
      <c r="W233" s="76"/>
      <c r="X233" s="76"/>
      <c r="Y233" s="76"/>
      <c r="Z233" s="76"/>
      <c r="AA233" s="76"/>
      <c r="AB233" s="76"/>
      <c r="AC233" s="76"/>
    </row>
    <row r="234" spans="1:29" x14ac:dyDescent="0.3">
      <c r="A234" s="143"/>
      <c r="B234" s="149"/>
      <c r="C234" s="139"/>
      <c r="D234" s="140"/>
      <c r="E234" s="141"/>
      <c r="F234" s="142"/>
      <c r="G234" s="142"/>
      <c r="H234" s="142"/>
      <c r="I234" s="142"/>
      <c r="J234" s="142"/>
      <c r="K234" s="142"/>
      <c r="L234" s="187"/>
      <c r="M234" s="70"/>
      <c r="N234" s="63"/>
      <c r="O234" s="63"/>
      <c r="P234" s="63"/>
      <c r="Q234" s="63"/>
      <c r="R234" s="63"/>
      <c r="S234" s="63"/>
      <c r="T234" s="63"/>
      <c r="U234" s="63"/>
      <c r="V234" s="63"/>
      <c r="W234" s="63"/>
      <c r="X234" s="63"/>
      <c r="Y234" s="63"/>
      <c r="Z234" s="63"/>
      <c r="AA234" s="63"/>
      <c r="AB234" s="63"/>
      <c r="AC234" s="63"/>
    </row>
    <row r="235" spans="1:29" x14ac:dyDescent="0.3">
      <c r="A235" s="164"/>
      <c r="B235" s="165"/>
      <c r="C235" s="2"/>
      <c r="D235" s="2"/>
      <c r="E235" s="2"/>
      <c r="F235" s="2"/>
      <c r="G235" s="2"/>
      <c r="H235" s="2"/>
      <c r="I235" s="2"/>
      <c r="J235" s="2"/>
      <c r="K235" s="2"/>
      <c r="L235" s="188"/>
      <c r="M235" s="2"/>
      <c r="N235" s="2"/>
      <c r="O235" s="2"/>
      <c r="P235" s="2"/>
      <c r="Q235" s="2"/>
      <c r="R235" s="2"/>
      <c r="S235" s="2"/>
      <c r="T235" s="2"/>
      <c r="U235" s="2"/>
      <c r="V235" s="2"/>
      <c r="W235" s="2"/>
      <c r="X235" s="2"/>
      <c r="Y235" s="2"/>
      <c r="Z235" s="2"/>
      <c r="AA235" s="2"/>
      <c r="AB235" s="2"/>
      <c r="AC235" s="2"/>
    </row>
    <row r="236" spans="1:29" x14ac:dyDescent="0.3">
      <c r="A236" s="164"/>
      <c r="B236" s="165"/>
      <c r="C236" s="2"/>
      <c r="D236" s="2"/>
      <c r="E236" s="2"/>
      <c r="F236" s="2"/>
      <c r="G236" s="2"/>
      <c r="H236" s="2"/>
      <c r="I236" s="2"/>
      <c r="J236" s="2"/>
      <c r="K236" s="2"/>
      <c r="L236" s="188"/>
      <c r="M236" s="2"/>
      <c r="N236" s="2"/>
      <c r="O236" s="2"/>
      <c r="P236" s="2"/>
      <c r="Q236" s="2"/>
      <c r="R236" s="2"/>
      <c r="S236" s="2"/>
      <c r="T236" s="2"/>
      <c r="U236" s="2"/>
      <c r="V236" s="2"/>
      <c r="W236" s="2"/>
      <c r="X236" s="2"/>
      <c r="Y236" s="2"/>
      <c r="Z236" s="2"/>
      <c r="AA236" s="2"/>
      <c r="AB236" s="2"/>
      <c r="AC236" s="2"/>
    </row>
    <row r="237" spans="1:29" x14ac:dyDescent="0.3">
      <c r="A237" s="164"/>
      <c r="B237" s="165"/>
      <c r="C237" s="2"/>
      <c r="D237" s="2"/>
      <c r="E237" s="2"/>
      <c r="F237" s="2"/>
      <c r="G237" s="2"/>
      <c r="H237" s="2"/>
      <c r="I237" s="2"/>
      <c r="J237" s="2"/>
      <c r="K237" s="2"/>
      <c r="L237" s="188"/>
      <c r="M237" s="2"/>
      <c r="N237" s="2"/>
      <c r="O237" s="2"/>
      <c r="P237" s="2"/>
      <c r="Q237" s="2"/>
      <c r="R237" s="2"/>
      <c r="S237" s="2"/>
      <c r="T237" s="2"/>
      <c r="U237" s="2"/>
      <c r="V237" s="2"/>
      <c r="W237" s="2"/>
      <c r="X237" s="2"/>
      <c r="Y237" s="2"/>
      <c r="Z237" s="2"/>
      <c r="AA237" s="2"/>
      <c r="AB237" s="2"/>
      <c r="AC237" s="2"/>
    </row>
    <row r="238" spans="1:29" x14ac:dyDescent="0.3">
      <c r="A238" s="164"/>
      <c r="B238" s="165"/>
      <c r="C238" s="2"/>
      <c r="D238" s="2"/>
      <c r="E238" s="2"/>
      <c r="F238" s="2"/>
      <c r="G238" s="2"/>
      <c r="H238" s="2"/>
      <c r="I238" s="2"/>
      <c r="J238" s="2"/>
      <c r="K238" s="2"/>
      <c r="L238" s="188"/>
      <c r="M238" s="2"/>
      <c r="N238" s="2"/>
      <c r="O238" s="2"/>
      <c r="P238" s="2"/>
      <c r="Q238" s="2"/>
      <c r="R238" s="2"/>
      <c r="S238" s="2"/>
      <c r="T238" s="2"/>
      <c r="U238" s="2"/>
      <c r="V238" s="2"/>
      <c r="W238" s="2"/>
      <c r="X238" s="2"/>
      <c r="Y238" s="2"/>
      <c r="Z238" s="2"/>
      <c r="AA238" s="2"/>
      <c r="AB238" s="2"/>
      <c r="AC238" s="2"/>
    </row>
    <row r="239" spans="1:29" x14ac:dyDescent="0.3">
      <c r="A239" s="164"/>
      <c r="B239" s="165"/>
      <c r="C239" s="2"/>
      <c r="D239" s="2"/>
      <c r="E239" s="2"/>
      <c r="F239" s="2"/>
      <c r="G239" s="2"/>
      <c r="H239" s="2"/>
      <c r="I239" s="2"/>
      <c r="J239" s="2"/>
      <c r="K239" s="2"/>
      <c r="L239" s="188"/>
      <c r="M239" s="2"/>
      <c r="N239" s="2"/>
      <c r="O239" s="2"/>
      <c r="P239" s="2"/>
      <c r="Q239" s="2"/>
      <c r="R239" s="2"/>
      <c r="S239" s="2"/>
      <c r="T239" s="2"/>
      <c r="U239" s="2"/>
      <c r="V239" s="2"/>
      <c r="W239" s="2"/>
      <c r="X239" s="2"/>
      <c r="Y239" s="2"/>
      <c r="Z239" s="2"/>
      <c r="AA239" s="2"/>
      <c r="AB239" s="2"/>
      <c r="AC239" s="2"/>
    </row>
    <row r="240" spans="1:29" x14ac:dyDescent="0.3">
      <c r="A240" s="164"/>
      <c r="B240" s="165"/>
      <c r="C240" s="2"/>
      <c r="D240" s="2"/>
      <c r="E240" s="2"/>
      <c r="F240" s="2"/>
      <c r="G240" s="2"/>
      <c r="H240" s="2"/>
      <c r="I240" s="2"/>
      <c r="J240" s="2"/>
      <c r="K240" s="2"/>
      <c r="L240" s="188"/>
      <c r="M240" s="2"/>
      <c r="N240" s="2"/>
      <c r="O240" s="2"/>
      <c r="P240" s="2"/>
      <c r="Q240" s="2"/>
      <c r="R240" s="2"/>
      <c r="S240" s="2"/>
      <c r="T240" s="2"/>
      <c r="U240" s="2"/>
      <c r="V240" s="2"/>
      <c r="W240" s="2"/>
      <c r="X240" s="2"/>
      <c r="Y240" s="2"/>
      <c r="Z240" s="2"/>
      <c r="AA240" s="2"/>
      <c r="AB240" s="2"/>
      <c r="AC240" s="2"/>
    </row>
    <row r="241" spans="1:29" x14ac:dyDescent="0.3">
      <c r="A241" s="164"/>
      <c r="B241" s="165"/>
      <c r="C241" s="2"/>
      <c r="D241" s="2"/>
      <c r="E241" s="2"/>
      <c r="F241" s="2"/>
      <c r="G241" s="2"/>
      <c r="H241" s="2"/>
      <c r="I241" s="2"/>
      <c r="J241" s="2"/>
      <c r="K241" s="2"/>
      <c r="L241" s="188"/>
      <c r="M241" s="2"/>
      <c r="N241" s="2"/>
      <c r="O241" s="2"/>
      <c r="P241" s="2"/>
      <c r="Q241" s="2"/>
      <c r="R241" s="2"/>
      <c r="S241" s="2"/>
      <c r="T241" s="2"/>
      <c r="U241" s="2"/>
      <c r="V241" s="2"/>
      <c r="W241" s="2"/>
      <c r="X241" s="2"/>
      <c r="Y241" s="2"/>
      <c r="Z241" s="2"/>
      <c r="AA241" s="2"/>
      <c r="AB241" s="2"/>
      <c r="AC241" s="2"/>
    </row>
    <row r="242" spans="1:29" x14ac:dyDescent="0.3">
      <c r="A242" s="164"/>
      <c r="B242" s="165"/>
      <c r="C242" s="2"/>
      <c r="D242" s="2"/>
      <c r="E242" s="2"/>
      <c r="F242" s="2"/>
      <c r="G242" s="2"/>
      <c r="H242" s="2"/>
      <c r="I242" s="2"/>
      <c r="J242" s="2"/>
      <c r="K242" s="2"/>
      <c r="L242" s="188"/>
      <c r="M242" s="2"/>
      <c r="N242" s="2"/>
      <c r="O242" s="2"/>
      <c r="P242" s="2"/>
      <c r="Q242" s="2"/>
      <c r="R242" s="2"/>
      <c r="S242" s="2"/>
      <c r="T242" s="2"/>
      <c r="U242" s="2"/>
      <c r="V242" s="2"/>
      <c r="W242" s="2"/>
      <c r="X242" s="2"/>
      <c r="Y242" s="2"/>
      <c r="Z242" s="2"/>
      <c r="AA242" s="2"/>
      <c r="AB242" s="2"/>
      <c r="AC242" s="2"/>
    </row>
    <row r="243" spans="1:29" x14ac:dyDescent="0.3">
      <c r="A243" s="164"/>
      <c r="B243" s="165"/>
      <c r="C243" s="2"/>
      <c r="D243" s="2"/>
      <c r="E243" s="2"/>
      <c r="F243" s="2"/>
      <c r="G243" s="2"/>
      <c r="H243" s="2"/>
      <c r="I243" s="2"/>
      <c r="J243" s="2"/>
      <c r="K243" s="2"/>
      <c r="L243" s="188"/>
      <c r="M243" s="2"/>
      <c r="N243" s="2"/>
      <c r="O243" s="2"/>
      <c r="P243" s="2"/>
      <c r="Q243" s="2"/>
      <c r="R243" s="2"/>
      <c r="S243" s="2"/>
      <c r="T243" s="2"/>
      <c r="U243" s="2"/>
      <c r="V243" s="2"/>
      <c r="W243" s="2"/>
      <c r="X243" s="2"/>
      <c r="Y243" s="2"/>
      <c r="Z243" s="2"/>
      <c r="AA243" s="2"/>
      <c r="AB243" s="2"/>
      <c r="AC243" s="2"/>
    </row>
    <row r="244" spans="1:29" x14ac:dyDescent="0.3">
      <c r="A244" s="164"/>
      <c r="B244" s="165"/>
      <c r="C244" s="2"/>
      <c r="D244" s="2"/>
      <c r="E244" s="2"/>
      <c r="F244" s="2"/>
      <c r="G244" s="2"/>
      <c r="H244" s="2"/>
      <c r="I244" s="2"/>
      <c r="J244" s="2"/>
      <c r="K244" s="2"/>
      <c r="L244" s="188"/>
      <c r="M244" s="2"/>
      <c r="N244" s="2"/>
      <c r="O244" s="2"/>
      <c r="P244" s="2"/>
      <c r="Q244" s="2"/>
      <c r="R244" s="2"/>
      <c r="S244" s="2"/>
      <c r="T244" s="2"/>
      <c r="U244" s="2"/>
      <c r="V244" s="2"/>
      <c r="W244" s="2"/>
      <c r="X244" s="2"/>
      <c r="Y244" s="2"/>
      <c r="Z244" s="2"/>
      <c r="AA244" s="2"/>
      <c r="AB244" s="2"/>
      <c r="AC244" s="2"/>
    </row>
    <row r="245" spans="1:29" x14ac:dyDescent="0.3">
      <c r="A245" s="164"/>
      <c r="B245" s="165"/>
      <c r="C245" s="2"/>
      <c r="D245" s="2"/>
      <c r="E245" s="2"/>
      <c r="F245" s="2"/>
      <c r="G245" s="2"/>
      <c r="H245" s="2"/>
      <c r="I245" s="2"/>
      <c r="J245" s="2"/>
      <c r="K245" s="2"/>
      <c r="L245" s="188"/>
      <c r="M245" s="2"/>
      <c r="N245" s="2"/>
      <c r="O245" s="2"/>
      <c r="P245" s="2"/>
      <c r="Q245" s="2"/>
      <c r="R245" s="2"/>
      <c r="S245" s="2"/>
      <c r="T245" s="2"/>
      <c r="U245" s="2"/>
      <c r="V245" s="2"/>
      <c r="W245" s="2"/>
      <c r="X245" s="2"/>
      <c r="Y245" s="2"/>
      <c r="Z245" s="2"/>
      <c r="AA245" s="2"/>
      <c r="AB245" s="2"/>
      <c r="AC245" s="2"/>
    </row>
  </sheetData>
  <autoFilter ref="B1:B245"/>
  <mergeCells count="25">
    <mergeCell ref="A2:B2"/>
    <mergeCell ref="A1:B1"/>
    <mergeCell ref="B228:L228"/>
    <mergeCell ref="B229:L229"/>
    <mergeCell ref="B230:AC230"/>
    <mergeCell ref="B231:L231"/>
    <mergeCell ref="A3:B3"/>
    <mergeCell ref="B223:L223"/>
    <mergeCell ref="B224:L224"/>
    <mergeCell ref="B225:L225"/>
    <mergeCell ref="B226:L226"/>
    <mergeCell ref="B227:L227"/>
    <mergeCell ref="A7:L7"/>
    <mergeCell ref="A6:L6"/>
    <mergeCell ref="A5:L5"/>
    <mergeCell ref="I9:L9"/>
    <mergeCell ref="I10:K10"/>
    <mergeCell ref="L10:L11"/>
    <mergeCell ref="A8:K8"/>
    <mergeCell ref="A10:A11"/>
    <mergeCell ref="B10:B11"/>
    <mergeCell ref="C10:C11"/>
    <mergeCell ref="D10:D11"/>
    <mergeCell ref="E10:E11"/>
    <mergeCell ref="F10:H10"/>
  </mergeCells>
  <pageMargins left="0.27559055118110237" right="0.23622047244094491" top="0.35433070866141736" bottom="0.31496062992125984" header="0.19685039370078741" footer="0.15748031496062992"/>
  <pageSetup paperSize="9" scale="54" fitToHeight="0" orientation="landscape" r:id="rId1"/>
  <headerFooter>
    <oddFooter>&amp;Cстр. &amp;P&amp;Rвсего стр.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Эксплуатируемая Кровля</vt:lpstr>
      <vt:lpstr>Благоустройство</vt:lpstr>
      <vt:lpstr>Благоустройство!Область_печати</vt:lpstr>
      <vt:lpstr>'Эксплуатируемая Кровля'!Область_печати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2020-10-30T13:46:54Z</cp:lastPrinted>
  <dcterms:created xsi:type="dcterms:W3CDTF">2020-10-13T07:57:23Z</dcterms:created>
  <dcterms:modified xsi:type="dcterms:W3CDTF">2020-12-10T10:48:01Z</dcterms:modified>
</cp:coreProperties>
</file>